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4a913a5697b5ce9e/Bev AC/Committee/AGM/October 2025/"/>
    </mc:Choice>
  </mc:AlternateContent>
  <xr:revisionPtr revIDLastSave="762" documentId="8_{026175AC-E8DD-45C7-8F9D-7C2660463A0A}" xr6:coauthVersionLast="47" xr6:coauthVersionMax="47" xr10:uidLastSave="{07326BCA-1E5B-4357-96DB-A083337BA0B9}"/>
  <bookViews>
    <workbookView xWindow="-120" yWindow="-120" windowWidth="29040" windowHeight="15225" firstSheet="1" activeTab="2" xr2:uid="{00000000-000D-0000-FFFF-FFFF00000000}"/>
  </bookViews>
  <sheets>
    <sheet name="P&amp;L Overview" sheetId="7" r:id="rId1"/>
    <sheet name="Charity working" sheetId="8" r:id="rId2"/>
    <sheet name="P&amp;L workings" sheetId="6" r:id="rId3"/>
    <sheet name="Beverley AC Accounts FY 2024" sheetId="1" r:id="rId4"/>
    <sheet name="Stripe income &gt;&gt; from rec file" sheetId="5" r:id="rId5"/>
    <sheet name="Validation" sheetId="3" r:id="rId6"/>
    <sheet name="Chart of accounts" sheetId="4" r:id="rId7"/>
  </sheets>
  <definedNames>
    <definedName name="_xlnm._FilterDatabase" localSheetId="3" hidden="1">'Beverley AC Accounts FY 2024'!$A$1:$K$472</definedName>
    <definedName name="_xlnm._FilterDatabase" localSheetId="2" hidden="1">'P&amp;L workings'!$A$1:$E$275</definedName>
    <definedName name="_xlnm.Print_Area" localSheetId="0">'P&amp;L Overview'!$A$1:$H$47</definedName>
  </definedNames>
  <calcPr calcId="191028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7" l="1"/>
  <c r="H39" i="7" s="1"/>
  <c r="F36" i="7"/>
  <c r="G36" i="7" s="1"/>
  <c r="F55" i="7" l="1"/>
  <c r="B37" i="7"/>
  <c r="C37" i="7"/>
  <c r="H54" i="7"/>
  <c r="C38" i="7" s="1"/>
  <c r="D38" i="7" s="1"/>
  <c r="H38" i="7" s="1"/>
  <c r="D54" i="7"/>
  <c r="C54" i="7"/>
  <c r="B54" i="7"/>
  <c r="B53" i="7"/>
  <c r="G45" i="7"/>
  <c r="G47" i="7" s="1"/>
  <c r="E23" i="5"/>
  <c r="G39" i="5"/>
  <c r="H39" i="5"/>
  <c r="F39" i="5"/>
  <c r="E24" i="5"/>
  <c r="B23" i="5"/>
  <c r="E58" i="7"/>
  <c r="D58" i="7"/>
  <c r="C58" i="7"/>
  <c r="F53" i="7"/>
  <c r="C36" i="7"/>
  <c r="B36" i="7"/>
  <c r="C29" i="7"/>
  <c r="B29" i="7"/>
  <c r="C28" i="7"/>
  <c r="B28" i="7"/>
  <c r="C27" i="7"/>
  <c r="B27" i="7"/>
  <c r="C26" i="7"/>
  <c r="B26" i="7"/>
  <c r="D26" i="7" s="1"/>
  <c r="H26" i="7" s="1"/>
  <c r="C25" i="7"/>
  <c r="B25" i="7"/>
  <c r="C24" i="7"/>
  <c r="B24" i="7"/>
  <c r="C23" i="7"/>
  <c r="B23" i="7"/>
  <c r="C22" i="7"/>
  <c r="B22" i="7"/>
  <c r="C21" i="7"/>
  <c r="B21" i="7"/>
  <c r="C20" i="7"/>
  <c r="B20" i="7"/>
  <c r="D20" i="7" s="1"/>
  <c r="H20" i="7" s="1"/>
  <c r="C19" i="7"/>
  <c r="B19" i="7"/>
  <c r="C15" i="7"/>
  <c r="B15" i="7"/>
  <c r="C14" i="7"/>
  <c r="B14" i="7"/>
  <c r="C13" i="7"/>
  <c r="B13" i="7"/>
  <c r="C12" i="7"/>
  <c r="B12" i="7"/>
  <c r="C11" i="7"/>
  <c r="B11" i="7"/>
  <c r="C10" i="7"/>
  <c r="B10" i="7"/>
  <c r="C9" i="7"/>
  <c r="B9" i="7"/>
  <c r="C8" i="7"/>
  <c r="B8" i="7"/>
  <c r="C7" i="7"/>
  <c r="B7" i="7"/>
  <c r="B57" i="7"/>
  <c r="D21" i="7" l="1"/>
  <c r="H21" i="7" s="1"/>
  <c r="D37" i="7"/>
  <c r="H37" i="7" s="1"/>
  <c r="G53" i="7"/>
  <c r="G49" i="7" s="1"/>
  <c r="D14" i="7"/>
  <c r="H14" i="7" s="1"/>
  <c r="D23" i="7"/>
  <c r="H23" i="7" s="1"/>
  <c r="D9" i="7"/>
  <c r="H9" i="7" s="1"/>
  <c r="F54" i="7"/>
  <c r="F56" i="7" s="1"/>
  <c r="D10" i="7"/>
  <c r="H10" i="7" s="1"/>
  <c r="D11" i="7"/>
  <c r="H11" i="7" s="1"/>
  <c r="D13" i="7"/>
  <c r="H13" i="7" s="1"/>
  <c r="D28" i="7"/>
  <c r="H28" i="7" s="1"/>
  <c r="D27" i="7"/>
  <c r="H27" i="7" s="1"/>
  <c r="D8" i="7"/>
  <c r="H8" i="7" s="1"/>
  <c r="D19" i="7"/>
  <c r="H19" i="7" s="1"/>
  <c r="D25" i="7"/>
  <c r="H25" i="7" s="1"/>
  <c r="D12" i="7"/>
  <c r="H12" i="7" s="1"/>
  <c r="D24" i="7"/>
  <c r="H24" i="7" s="1"/>
  <c r="D36" i="7"/>
  <c r="H36" i="7" s="1"/>
  <c r="D29" i="7"/>
  <c r="H29" i="7" s="1"/>
  <c r="B24" i="5"/>
  <c r="D24" i="5" s="1"/>
  <c r="C23" i="5"/>
  <c r="D23" i="5" s="1"/>
  <c r="D43" i="7"/>
  <c r="C16" i="7"/>
  <c r="B55" i="7"/>
  <c r="G55" i="7" s="1"/>
  <c r="B30" i="7"/>
  <c r="C30" i="7"/>
  <c r="D7" i="7"/>
  <c r="H7" i="7" s="1"/>
  <c r="D15" i="7"/>
  <c r="H15" i="7" s="1"/>
  <c r="B16" i="7"/>
  <c r="D22" i="7"/>
  <c r="H22" i="7" s="1"/>
  <c r="G56" i="7" l="1"/>
  <c r="B32" i="7"/>
  <c r="G54" i="7"/>
  <c r="G57" i="7" s="1"/>
  <c r="I54" i="7"/>
  <c r="D32" i="7"/>
  <c r="H32" i="7" s="1"/>
  <c r="D30" i="7"/>
  <c r="H30" i="7" s="1"/>
  <c r="B58" i="7"/>
  <c r="G58" i="7" s="1"/>
  <c r="C34" i="7"/>
  <c r="C41" i="7" s="1"/>
  <c r="D16" i="7"/>
  <c r="H16" i="7" s="1"/>
  <c r="B34" i="7"/>
  <c r="B41" i="7" s="1"/>
  <c r="F57" i="7"/>
  <c r="D34" i="7" l="1"/>
  <c r="D41" i="7" s="1"/>
  <c r="H41" i="7" s="1"/>
  <c r="H34" i="7" l="1"/>
  <c r="D45" i="7" l="1"/>
  <c r="D47" i="7" s="1"/>
  <c r="D49" i="7" s="1" a="1"/>
  <c r="D49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<sst xmlns="http://schemas.openxmlformats.org/spreadsheetml/2006/main" count="4345" uniqueCount="686">
  <si>
    <t>Date</t>
  </si>
  <si>
    <t>Type</t>
  </si>
  <si>
    <t>Description</t>
  </si>
  <si>
    <t>Value</t>
  </si>
  <si>
    <t>P&amp;L Category</t>
  </si>
  <si>
    <t>Detail 1</t>
  </si>
  <si>
    <t>Detail 2</t>
  </si>
  <si>
    <t>Balance</t>
  </si>
  <si>
    <t>Account Name</t>
  </si>
  <si>
    <t>Account Number</t>
  </si>
  <si>
    <t>DPC</t>
  </si>
  <si>
    <t>MWJ , 14358 BEV AC , VIA MOBILE - PYMT , FP 28/03/24 10 , 56134731517459000N</t>
  </si>
  <si>
    <t>Payments</t>
  </si>
  <si>
    <t>1.8. Awards night</t>
  </si>
  <si>
    <t>Trophies</t>
  </si>
  <si>
    <t>BEVERLEY ATH CLB</t>
  </si>
  <si>
    <t>600223-99174340</t>
  </si>
  <si>
    <t>MWJ , 14359 BEV AC , VIA MOBILE - PYMT , FP 28/03/24 10 , 24134451908511000N</t>
  </si>
  <si>
    <t>BAC</t>
  </si>
  <si>
    <t>STRIPE PAYMENTS UK, STRIPE , FP 28/03/24 0843 , PH737VTI1HMRXG6L00</t>
  </si>
  <si>
    <t>Stripe income</t>
  </si>
  <si>
    <t>4.2. Stripe income</t>
  </si>
  <si>
    <t>SARAH HARRIS-SMITH, JUNIOR CROP TOPS , FP 26/03/24 1852 , 240326185224485607</t>
  </si>
  <si>
    <t>2.1. Club kit</t>
  </si>
  <si>
    <t>SARAH HARRIS-SMITH, JUNIOR CROP TOPS , FP 27/03/24 1210 , 240327121011209102</t>
  </si>
  <si>
    <t>THE BEVERLEY BARN , DAMAGE REFUND , FP 27/03/24 1351 , RP4659983482889300</t>
  </si>
  <si>
    <t>STRIPE PAYMENTS UK, STRIPE , FP 27/03/24 0846 , PH737VTI1HMRPYE200</t>
  </si>
  <si>
    <t>STRIPE PAYMENTS UK, STRIPE , FP 26/03/24 0837 , PH737VTI1HMRJS5A00</t>
  </si>
  <si>
    <t>STRIPE PAYMENTS UK, STRIPE , FP 25/03/24 0854 , PH737VTI1HMRAGDF00</t>
  </si>
  <si>
    <t>STRIPE PAYMENTS UK, STRIPE , FP 22/03/24 0851 , PH737VTI1HMR4TEW00</t>
  </si>
  <si>
    <t>STRIPE PAYMENTS UK, STRIPE , FP 21/03/24 0840 , PH737VTI1HMQWF7100</t>
  </si>
  <si>
    <t>STRIPE PAYMENTS UK, STRIPE , FP 20/03/24 0847 , PH737VTI1HMQSBPS00</t>
  </si>
  <si>
    <t>STRIPE PAYMENTS UK, STRIPE , FP 19/03/24 0850 , PH737VTI1HMQMV5C00</t>
  </si>
  <si>
    <t>STRIPE PAYMENTS UK, STRIPE , FP 18/03/24 0838 , PH737VTI1HMQ9ESS00</t>
  </si>
  <si>
    <t>LOCKINGTON VILLAGE, BEV AC HALL HIRE , VIA MOBILE - PYMT , FP 15/03/24 10 , 49112715062820000N</t>
  </si>
  <si>
    <t>1.3. Away nights &amp; other club events</t>
  </si>
  <si>
    <t>Room hire</t>
  </si>
  <si>
    <t>CHRIS GIBSON MOBIL, BB220324 , VIA MOBILE - PYMT , FP 15/03/24 10 , 38112546473376000N</t>
  </si>
  <si>
    <t>DJ</t>
  </si>
  <si>
    <t>STRIPE PAYMENTS UK, STRIPE , FP 15/03/24 0847 , PH737VTI1HMQ5MHX00</t>
  </si>
  <si>
    <t>CHRIS GIBSON MOBIL, BB220324 , VIA MOBILE - PYMT , FP 13/03/24 10 , 63210743916344000N</t>
  </si>
  <si>
    <t>THOMAS LEAK , BEV AC 2202 , VIA MOBILE - PYMT , FP 14/03/24 10 , 19115107680936000N</t>
  </si>
  <si>
    <t>Catering</t>
  </si>
  <si>
    <t>STRIPE PAYMENTS UK, STRIPE , FP 14/03/24 0843 , PH737VTI1HMPY2OK00</t>
  </si>
  <si>
    <t>Elite Industrial S, 215549 , VIA MOBILE - PYMT , FP 12/03/24 10 , 09214009844355000N</t>
  </si>
  <si>
    <t>2.9. Equipment</t>
  </si>
  <si>
    <t>High Viz BIBs</t>
  </si>
  <si>
    <t>STRIPE PAYMENTS UK, STRIPE , FP 13/03/24 0842 , PH737VTI1HMPSR2E00</t>
  </si>
  <si>
    <t>STRIPE PAYMENTS UK, STRIPE , FP 12/03/24 0847 , PH737VTI1HMPODRZ00</t>
  </si>
  <si>
    <t>ANDY JOHNSON , Bev AC lucas gift , VIA MOBILE - PYMT , FP 11/03/24 10 , 37104653874424000N</t>
  </si>
  <si>
    <t>Lucas gift</t>
  </si>
  <si>
    <t>STRIPE PAYMENTS UK, STRIPE , FP 11/03/24 0857 , PH737VTI1HMPE6OA00</t>
  </si>
  <si>
    <t>STRIPE PAYMENTS UK, STRIPE , FP 08/03/24 0850 , PH737VTI1HMP8HA100</t>
  </si>
  <si>
    <t>NIGEL WILSON , Walk 10k POSTAGE , VIA MOBILE - PYMT , FP 06/03/24 10 , 15195354867303000N</t>
  </si>
  <si>
    <t>1.2. Walkington 10k</t>
  </si>
  <si>
    <t>Postage</t>
  </si>
  <si>
    <t>POCKLINGTON RUNNER, BEV AC extra SUBS , VIA MOBILE - PYMT , FP 06/03/24 10 , 21195741098147000N</t>
  </si>
  <si>
    <t>1.3. Club membership</t>
  </si>
  <si>
    <t>extra subs</t>
  </si>
  <si>
    <t>NIGEL WILSON , WALK 10K Licence , VIA MOBILE - PYMT , FP 07/03/24 10 , 24113656473331000N</t>
  </si>
  <si>
    <t>TEXTUREDWEB , 00080966 , VIA MOBILE - PYMT , FP 06/03/24 10 , 08194457985405000N</t>
  </si>
  <si>
    <t>2.11. Club admin</t>
  </si>
  <si>
    <t>STRIPE PAYMENTS UK, STRIPE , FP 07/03/24 0841 , PH737VTI1HMP0A5K00</t>
  </si>
  <si>
    <t>STRIPE PAYMENTS UK, STRIPE , FP 06/03/24 0842 , PH737VTI1HMOUZ1E00</t>
  </si>
  <si>
    <t>STRIPE PAYMENTS UK, STRIPE , FP 04/03/24 0854 , PH737VTI1HMOFA3Q00</t>
  </si>
  <si>
    <t>S/O</t>
  </si>
  <si>
    <t>BEVERLEY TOWN CRIC, BEV AC SUBS , FP 01/03/24 30 , 42024711741495000N</t>
  </si>
  <si>
    <t>2.5. Room hire - cricket club</t>
  </si>
  <si>
    <t>Uk Athletics , FOREIGNATHLETES , VIA MOBILE - PYMT , FP 29/02/24 10 , 43202638946499000N</t>
  </si>
  <si>
    <t>STRIPE PAYMENTS UK, STRIPE , FP 01/03/24 0851 , PH737VTI1HMOAKNO00</t>
  </si>
  <si>
    <t>STRIPE PAYMENTS UK, STRIPE , FP 29/02/24 0843 , PH737VTI1HMO1J9H00</t>
  </si>
  <si>
    <t>STRIPE PAYMENTS UK, STRIPE , FP 27/02/24 0849 , PH737VTI1HMNQ0TH00</t>
  </si>
  <si>
    <t>STRIPE PAYMENTS UK, STRIPE , FP 26/02/24 0903 , PH737VTI1HMNGLPX00</t>
  </si>
  <si>
    <t>JENNY STOTHARD , BEV AC 2056 , VIA MOBILE - PYMT , FP 22/02/24 10 , 03202924046360000N</t>
  </si>
  <si>
    <t>2.3. Accountant</t>
  </si>
  <si>
    <t>STRIPE PAYMENTS UK, STRIPE , FP 23/02/24 0851 , PH737VTI1HMNAOBN00</t>
  </si>
  <si>
    <t>STRIPE PAYMENTS UK, STRIPE , FP 22/02/24 0850 , PH737VTI1HMN3R4T00</t>
  </si>
  <si>
    <t>STRIPE PAYMENTS UK, STRIPE , FP 21/02/24 0855 , PH737VTI1HMMYQYL00</t>
  </si>
  <si>
    <t>East yorkhire food, Beverley AC , VIA MOBILE - PYMT , FP 20/02/24 10 , 54145515665423000N</t>
  </si>
  <si>
    <t>EAST RIDING OF YOR, 94954061 , VIA MOBILE - PYMT</t>
  </si>
  <si>
    <t>2.6. Room hire - leisure centre</t>
  </si>
  <si>
    <t>STRIPE PAYMENTS UK, STRIPE , FP 20/02/24 0846 , PH737VTI1HMMT5OH00</t>
  </si>
  <si>
    <t>STRIPE PAYMENTS UK, STRIPE , FP 19/02/24 0845 , PH737VTI1HMMHR5100</t>
  </si>
  <si>
    <t>STRIPE PAYMENTS UK, STRIPE , FP 19/02/24 0844 , PH737VTI1HMMGY4J00</t>
  </si>
  <si>
    <t>STRIPE PAYMENTS UK, STRIPE , FP 16/02/24 0845 , PH737VTI1HMMD2MD00</t>
  </si>
  <si>
    <t>STRIPE PAYMENTS UK, STRIPE , FP 15/02/24 0843 , PH737VTI1HMM6V0A00</t>
  </si>
  <si>
    <t>STRIPE PAYMENTS UK, STRIPE , FP 14/02/24 0850 , PH737VTI1HMM31FI00</t>
  </si>
  <si>
    <t>EASY FUNDRAISING , 208382 QUARTER 4 2</t>
  </si>
  <si>
    <t>2.7. Sundries</t>
  </si>
  <si>
    <t xml:space="preserve">cash back </t>
  </si>
  <si>
    <t>STRIPE PAYMENTS UK, STRIPE , FP 13/02/24 0845 , PH737VTI1HMLVLDO00</t>
  </si>
  <si>
    <t>STRIPE PAYMENTS UK, STRIPE , FP 12/02/24 0859 , PH737VTI1HMLO8HU00</t>
  </si>
  <si>
    <t>STRIPE PAYMENTS UK, STRIPE , FP 09/02/24 0851 , PH737VTI1HMLGT5F00</t>
  </si>
  <si>
    <t>STRIPE PAYMENTS UK, STRIPE , FP 08/02/24 0847 , PH737VTI1HMLAZC200</t>
  </si>
  <si>
    <t>STRIPE PAYMENTS UK, STRIPE , FP 06/02/24 0846 , PH737VTI1HML0R8500</t>
  </si>
  <si>
    <t>SAM ALLEN , XC flasks , VIA MOBILE - PYMT , FP 04/02/24 10 , 20154613161007000N</t>
  </si>
  <si>
    <t>XC Flasks</t>
  </si>
  <si>
    <t>LKR Events , LKR075 , VIA MOBILE - PYMT , FP 04/02/24 10 , 28155952277618000N</t>
  </si>
  <si>
    <t>Tables for events</t>
  </si>
  <si>
    <t>EAST RIDING OF YOR, 94731542 , VIA MOBILE - PYMT</t>
  </si>
  <si>
    <t>EAST RIDING OF YOR, 94731771 , VIA MOBILE - PYMT</t>
  </si>
  <si>
    <t>ROB REID , Buffet for course , VIA MOBILE - PYMT</t>
  </si>
  <si>
    <t>1.1. Beverley 10k</t>
  </si>
  <si>
    <t>Buffet</t>
  </si>
  <si>
    <t>ROB REID , Bev 10k race licen, VIA MOBILE - PYMT</t>
  </si>
  <si>
    <t>Race licence</t>
  </si>
  <si>
    <t>FELL S J , Charity , VIA MOBILE - PYMT</t>
  </si>
  <si>
    <t>STRIPE PAYMENTS UK, STRIPE , FP 05/02/24 0850 , PH737VTI1HMKREFN00</t>
  </si>
  <si>
    <t>STRIPE PAYMENTS UK, STRIPE , FP 02/02/24 0846 , PH737VTI1HMKLGTR00</t>
  </si>
  <si>
    <t>BEVERLEY TOWN CRIC, BEV AC SUBS , FP 01/02/24 30 , 52024617549798000N</t>
  </si>
  <si>
    <t>STRIPE PAYMENTS UK, STRIPE , FP 01/02/24 0852 , PH737VTI1HMKG8AP00</t>
  </si>
  <si>
    <t>STRIPE PAYMENTS UK, STRIPE , FP 31/01/24 0846 , PH737VTI1HMK9UO300</t>
  </si>
  <si>
    <t>STRIPE PAYMENTS UK, STRIPE , FP 30/01/24 0851 , PH737VTI1HMK4HLZ00</t>
  </si>
  <si>
    <t>STRIPE PAYMENTS UK, STRIPE , FP 29/01/24 0850 , PH737VTI1HMJVSVK00</t>
  </si>
  <si>
    <t>STRIPE PAYMENTS UK, STRIPE , FP 26/01/24 0852 , PH737VTI1HMJQLYO00</t>
  </si>
  <si>
    <t>STRIPE PAYMENTS UK, STRIPE , FP 25/01/24 0844 , PH737VTI1HMJJEZV00</t>
  </si>
  <si>
    <t>BISHOP BURTON VILL, 271/24 REID , VIA MOBILE - PYMT</t>
  </si>
  <si>
    <t>2.10. Training courses</t>
  </si>
  <si>
    <t>STRIPE PAYMENTS UK, STRIPE , FP 23/01/24 0847 , PH737VTI1HMJ7Q6W00</t>
  </si>
  <si>
    <t>STRIPE PAYMENTS UK, STRIPE , FP 19/01/24 0845 , PH737VTI1HMIU8KA00</t>
  </si>
  <si>
    <t>SCAR ATHLETC , SAC , FP 17/01/24 0952 , 604117832590711001</t>
  </si>
  <si>
    <t>EAST RIDING OF YOR, 94685028 , VIA MOBILE - PYMT</t>
  </si>
  <si>
    <t>STRIPE PAYMENTS UK, STRIPE , FP 16/01/24 0844 , PH737VTI1HMIENGE00</t>
  </si>
  <si>
    <t>SELBY STRIDERS , SAM LAW RD COURSE , FP 15/01/24 1121 , 200000001271411113</t>
  </si>
  <si>
    <t>ROB REID , Bev AC kellys gift, VIA MOBILE - PYMT</t>
  </si>
  <si>
    <t>Gifts</t>
  </si>
  <si>
    <t>LUCY STAMFORD , Vets affiliation , VIA MOBILE - PYMT , FP 10/01/24 10 , 55205906098778000N</t>
  </si>
  <si>
    <t>1.10. Other running events - seniors</t>
  </si>
  <si>
    <t>Vets affiliation</t>
  </si>
  <si>
    <t>Nigel Wilson , Bev AC postage , VIA MOBILE - PYMT , FP 10/01/24 10 , 26202227110063000N</t>
  </si>
  <si>
    <t>STRIPE PAYMENTS UK, STRIPE , FP 11/01/24 0836 , PH737VTI1HMHQMMY00</t>
  </si>
  <si>
    <t>STRIPE PAYMENTS UK, STRIPE , FP 11/01/24 0855 , PH737VTI1HMHT1R900</t>
  </si>
  <si>
    <t>PHILAMINA LIMITED , INV-2327 , VIA MOBILE - PYMT , FP 10/01/24 10 , 55142429221020000N</t>
  </si>
  <si>
    <t>Venue</t>
  </si>
  <si>
    <t>FIONA OAKES , STIPEND 2021 2022 , FP 08/01/24 30 , 49013429861665000N</t>
  </si>
  <si>
    <t>2.8. Stipend</t>
  </si>
  <si>
    <t>STRIPE PAYMENTS UK, STRIPE , FP 08/01/24 0858 , PH737VTI1HMHA9YY00</t>
  </si>
  <si>
    <t>BEVERLEY TOWN CRIC, BEV AC SUBS , FP 02/01/24 30 , 39014903062911000N</t>
  </si>
  <si>
    <t>LEWIS HOLLOWAY , Northern XC , VIA MOBILE - PYMT , FP 02/01/24 10 , 42133457196809000N</t>
  </si>
  <si>
    <t>1.11. Other running events - juniors</t>
  </si>
  <si>
    <t>SAM ALLEN , Bev AC Expenses , VIA MOBILE - PYMT , FP 02/01/24 10 , 41133325217395000N</t>
  </si>
  <si>
    <t>expenses</t>
  </si>
  <si>
    <t>STRIPE PAYMENTS UK, STRIPE , FP 02/01/24 0847 , PH737VTI1HMGKES500</t>
  </si>
  <si>
    <t>Beverley Athletic Club</t>
  </si>
  <si>
    <t>Income / contributions</t>
  </si>
  <si>
    <t>Costs</t>
  </si>
  <si>
    <t>Surplus / (Deficit)</t>
  </si>
  <si>
    <t>Running events</t>
  </si>
  <si>
    <t xml:space="preserve">1.4. Couch to 5k </t>
  </si>
  <si>
    <t>1.5. Wolds relay</t>
  </si>
  <si>
    <t>1.6. Cross country league</t>
  </si>
  <si>
    <t>1.7. Yorkshire veterens</t>
  </si>
  <si>
    <t>1.71 Beaver trail</t>
  </si>
  <si>
    <t>1.9. Junior awards night</t>
  </si>
  <si>
    <t>Sub total - running events</t>
  </si>
  <si>
    <t>Club running costs</t>
  </si>
  <si>
    <t>2.2. Stripe fees</t>
  </si>
  <si>
    <t>2.4. Publicity</t>
  </si>
  <si>
    <t>Sub total - Club running costs</t>
  </si>
  <si>
    <t>Surplus / (Deficit) before donations</t>
  </si>
  <si>
    <t>Total Surplus / (Deficit)</t>
  </si>
  <si>
    <t>Cumulative surplus at the start of the year</t>
  </si>
  <si>
    <t>P&amp;L Category long name</t>
  </si>
  <si>
    <t xml:space="preserve">4.1. Refunds </t>
  </si>
  <si>
    <t>4.3. Transfers</t>
  </si>
  <si>
    <t>STRIPE PAYMENTS UK, STRIPE , FP 24/12/24 0812 , PH737VTI1HMJ6NU300</t>
  </si>
  <si>
    <t>C/R</t>
  </si>
  <si>
    <t>DEBORAH LEVITT , CHASE , FP 16/12/24 1506 , 02150632209757000N, CHASE</t>
  </si>
  <si>
    <t>WALKINGTON PLAYING, BEV AC 202401 , VIA MOBILE - PYMT , FP 12/12/24 10 , 19204131606389000N</t>
  </si>
  <si>
    <t>ROB REID , Santa run drinks , VIA MOBILE - PYMT</t>
  </si>
  <si>
    <t>STRIPE PAYMENTS UK, STRIPE , FP 12/12/24 0814 , PH737VTI1HMHZ9KV00</t>
  </si>
  <si>
    <t>STRIPE PAYMENTS UK, STRIPE , FP 11/12/24 0817 , PH737VTI1HMHWGS700</t>
  </si>
  <si>
    <t>STRIPE PAYMENTS UK, STRIPE , FP 10/12/24 0817 , PH737VTI1HMHRUKL00</t>
  </si>
  <si>
    <t>SARAH HARRIS-SMITH, LiRF course fee , VIA MOBILE - PYMT , FP 09/12/24 10 , 28174629399836000N</t>
  </si>
  <si>
    <t>DAVE MEILHAN , BEV AC COURSE REFU, VIA MOBILE - PYMT , FP 09/12/24 10 , 45173535464182000N</t>
  </si>
  <si>
    <t>k Green , 2 - Beverley AC , VIA MOBILE - PYMT , FP 09/12/24 10 , 19162059566460000N</t>
  </si>
  <si>
    <t>STRIPE PAYMENTS UK, STRIPE , FP 09/12/24 0813 , PH737VTI1HMHLFYV00</t>
  </si>
  <si>
    <t>STRIPE PAYMENTS UK, STRIPE , FP 06/12/24 0819 , PH737VTI1HMHIF7B00</t>
  </si>
  <si>
    <t>STRIPE PAYMENTS UK, STRIPE , FP 05/12/24 0855 , XP4734379114030495</t>
  </si>
  <si>
    <t>STRIPE PAYMENTS UK, STRIPE , FP 05/12/24 0820 , PH737VTI1HMHBMN400</t>
  </si>
  <si>
    <t>BEVERLEY TOWN CRIC, BEV AC SUBS , FP 02/12/24 30 , 35014812081943000N</t>
  </si>
  <si>
    <t>STRIPE PAYMENTS UK, STRIPE , FP 02/12/24 0814 , PH737VTI1HMGXJE600</t>
  </si>
  <si>
    <t>STRIPE PAYMENTS UK, STRIPE , FP 29/11/24 1002 , PH737VTI1HMGSBCW00</t>
  </si>
  <si>
    <t>STRIPE PAYMENTS UK, STRIPE , FP 28/11/24 0815 , PH737VTI1HMGL23G00</t>
  </si>
  <si>
    <t>STRIPE PAYMENTS UK, STRIPE , FP 27/11/24 0816 , PH737VTI1HMGG6CE00</t>
  </si>
  <si>
    <t>STRIPE PAYMENTS UK, STRIPE , FP 25/11/24 0818 , PH737VTI1HMG6YC800</t>
  </si>
  <si>
    <t>STRIPE PAYMENTS UK, STRIPE , FP 22/11/24 0817 , PH737VTI1HMG1R6X00</t>
  </si>
  <si>
    <t>STRIPE PAYMENTS UK, STRIPE , FP 21/11/24 0814 , PH737VTI1HMFU9OE00</t>
  </si>
  <si>
    <t>STRIPE PAYMENTS UK, STRIPE , FP 20/11/24 0821 , PH737VTI1HMFRLQD00</t>
  </si>
  <si>
    <t>STRIPE PAYMENTS UK, STRIPE , FP 19/11/24 0812 , PH737VTI1HMFLR6O00</t>
  </si>
  <si>
    <t>STRIPE PAYMENTS UK, STRIPE , FP 18/11/24 0810 , PH737VTI1HMFGPFG00</t>
  </si>
  <si>
    <t>STRIPE PAYMENTS UK, STRIPE , FP 15/11/24 0837 , XP8598142653111022</t>
  </si>
  <si>
    <t>STRIPE PAYMENTS UK, STRIPE , FP 15/11/24 0810 , PH737VTI1HMFCN2N00</t>
  </si>
  <si>
    <t>ROB SPARKES , XC relays , VIA MOBILE - PYMT , FP 06/11/24 10 , 41120757545606000N</t>
  </si>
  <si>
    <t>PHILAMINA LIMITED , INV-2590 , VIA MOBILE - PYMT , FP 06/11/24 10 , 23120246276876000N</t>
  </si>
  <si>
    <t>EAST RIDING OF YOR, 97311897 , VIA MOBILE - PYMT</t>
  </si>
  <si>
    <t>Douglas Sharp , Flowers Refund , VIA MOBILE - PYMT , FP 05/11/24 10 , 05175249452725000N</t>
  </si>
  <si>
    <t>STRIPE PAYMENTS UK, STRIPE , FP 04/11/24 0842 , XP5424426994517973</t>
  </si>
  <si>
    <t>BEVERLEY TOWN CRIC, BEV AC SUBS , FP 01/11/24 30 , 06024559599605000N</t>
  </si>
  <si>
    <t>Leigh Latham , 7th march 25 , VIA MOBILE - PYMT , FP 22/10/24 10 , 26141902695888000N</t>
  </si>
  <si>
    <t>GREEK TREAT LIMITE, 1 - Beverley AC , VIA MOBILE - PYMT , FP 22/10/24 10 , 32141534062681000N</t>
  </si>
  <si>
    <t>PHILAMINA LIMITED , INV-2589 , VIA MOBILE - PYMT , FP 21/10/24 10 , 64170540390978000N</t>
  </si>
  <si>
    <t>Gotport Ltd , 100 Bev AC , VIA MOBILE - PYMT , FP 21/10/24 10 , 36152056286911000N</t>
  </si>
  <si>
    <t>NORTHERN ATHLETICS, BEV AC 24-25-008 , VIA MOBILE - PYMT</t>
  </si>
  <si>
    <t>STRIPE PAYMENTS UK, STRIPE , FP 11/10/24 0828 , XP0001375952580846</t>
  </si>
  <si>
    <t>STRIPE PAYMENTS UK, STRIPE , FP 10/10/24 0809 , XP6488720139148974</t>
  </si>
  <si>
    <t>STRIPE PAYMENTS UK, STRIPE , FP 09/10/24 0821 , XP0537946825080973</t>
  </si>
  <si>
    <t>CHIVERS V A , Coffee Morning , VIA MOBILE - PYMT</t>
  </si>
  <si>
    <t>STRIPE PAYMENTS UK, STRIPE , FP 08/10/24 0849 , XP7586928348015700</t>
  </si>
  <si>
    <t>St marys parochial, Lucys coffee morn , VIA MOBILE - PYMT , FP 07/10/24 10 , 28135557924302000N</t>
  </si>
  <si>
    <t>BANT NJ&amp;RAR , CLUB KIT OCT 24 , FP 07/10/24 1515 , 814346155151700101</t>
  </si>
  <si>
    <t>BEVERLEY TOWN CRIC, BEV AC SUBS , FP 01/10/24 30 , 17024701818494000N</t>
  </si>
  <si>
    <t>RIDGEWAY TEXTILES , BEV AC 38700 , VIA MOBILE - PYMT , FP 01/10/24 10 , 06081510786400000N</t>
  </si>
  <si>
    <t>HULL CULTURE AND L, 4000078023 , VIA MOBILE - PYMT</t>
  </si>
  <si>
    <t>STRIPE PAYMENTS UK, STRIPE , FP 26/09/24 0947 , 743315928800</t>
  </si>
  <si>
    <t>GREEK TREAT LTD , GREEK TREAT , FP 07/09/24 1546 , RP4659985015142400</t>
  </si>
  <si>
    <t>DALE LUMB , PEAKYGRINDERS , FP 07/09/24 1354 , 00151086632BBVFLCV</t>
  </si>
  <si>
    <t>STRIPE PAYMENTS UK, STRIPE , FP 04/09/24 0811 , PH737VTI1HM88O9J00</t>
  </si>
  <si>
    <t>STRIPE PAYMENTS UK, STRIPE , FP 04/09/24 0922 , 743211942300</t>
  </si>
  <si>
    <t>J DICKINSON , BEVAC AWAY NEWBALD, VIA MOBILE - PYMT , FP 03/09/24 10 , 45091639062209000N</t>
  </si>
  <si>
    <t>STRIPE PAYMENTS UK, STRIPE , FP 03/09/24 0814 , PH737VTI1HM85Q8S00</t>
  </si>
  <si>
    <t>BEVERLEY TOWN CRIC, BEV AC SUBS , FP 02/09/24 30 , 55014423140108000N</t>
  </si>
  <si>
    <t>ROB REID , Relays Food , VIA MOBILE - PYMT</t>
  </si>
  <si>
    <t>ROB REID , Jerry can taps , VIA MOBILE - PYMT</t>
  </si>
  <si>
    <t>STRIPE PAYMENTS UK, STRIPE , FP 02/09/24 0814 , PH737VTI1HM80MMI00</t>
  </si>
  <si>
    <t>STRIPE PAYMENTS UK, STRIPE , FP 02/09/24 0942 , 743170422700</t>
  </si>
  <si>
    <t>STRIPE PAYMENTS UK, STRIPE , FP 29/08/24 0841 , PH737VTI1HM7O38F00</t>
  </si>
  <si>
    <t>STRIPE PAYMENTS UK, STRIPE , FP 28/08/24 0841 , PH737VTI1HM7IXG600</t>
  </si>
  <si>
    <t>LUCY STAMFORD , Walkychocs , VIA MOBILE - PYMT , FP 27/08/24 10 , 06135636895125000N</t>
  </si>
  <si>
    <t>LEWIS HOLLOWAY , YOUR LICENCE , VIA MOBILE - PYMT , FP 26/08/24 10 , 63220831282327000N</t>
  </si>
  <si>
    <t>ROB REID , CABLE TIES , VIA MOBILE - PYMT</t>
  </si>
  <si>
    <t>ROB REID , Licence renewal , VIA MOBILE - PYMT</t>
  </si>
  <si>
    <t>STRIPE PAYMENTS UK, STRIPE , FP 27/08/24 0847 , PH737VTI1HM7E1QQ00</t>
  </si>
  <si>
    <t>STRIPE PAYMENTS UK, STRIPE , FP 23/08/24 0843 , PH737VTI1HM78TFC00</t>
  </si>
  <si>
    <t>STRIPE PAYMENTS UK, STRIPE , FP 23/08/24 0943 , 743030741100</t>
  </si>
  <si>
    <t>STRIPE PAYMENTS UK, STRIPE , FP 22/08/24 0931 , 743011199300</t>
  </si>
  <si>
    <t>STRIPE PAYMENTS UK, STRIPE , FP 22/08/24 0843 , PH737VTI1HM71DYN00</t>
  </si>
  <si>
    <t>STRIPE PAYMENTS UK, STRIPE , FP 21/08/24 0841 , PH737VTI1HM6Y0LP00</t>
  </si>
  <si>
    <t>STRIPE PAYMENTS UK, STRIPE , FP 20/08/24 0840 , PH737VTI1HM6TRK100</t>
  </si>
  <si>
    <t>STRIPE PAYMENTS UK, STRIPE , FP 19/08/24 0847 , PH737VTI1HM6Q1WM00</t>
  </si>
  <si>
    <t>STRIPE PAYMENTS UK, STRIPE , FP 16/08/24 0843 , PH737VTI1HM6LANZ00</t>
  </si>
  <si>
    <t>STRIPE PAYMENTS UK, STRIPE , FP 15/08/24 0842 , PH737VTI1HM6EWTO00</t>
  </si>
  <si>
    <t>PHILAMINA LIMITED , INV-2591 , VIA MOBILE - PYMT , FP 12/08/24 10 , 07212247830535000N</t>
  </si>
  <si>
    <t>LAURA EGAN , BEV AC REFUND TREE, VIA MOBILE - PYMT , FP 12/08/24 10 , 49212523495421000N</t>
  </si>
  <si>
    <t>J DICKINSON , BEVAC Away huttonc, VIA MOBILE - PYMT , FP 12/08/24 10 , 04213438712228000N</t>
  </si>
  <si>
    <t>STRIPE PAYMENTS UK, STRIPE , FP 13/08/24 0848 , PH737VTI1HM67QIE00</t>
  </si>
  <si>
    <t>STRIPE PAYMENTS UK, STRIPE , FP 07/08/24 0843 , PH737VTI1HM5P8Y600</t>
  </si>
  <si>
    <t>LUCY STAMFORD FINA, Walkprizrachellove, VIA MOBILE - PYMT</t>
  </si>
  <si>
    <t>EAST RIDING OF YOR, 96441320 , VIA MOBILE - PYMT</t>
  </si>
  <si>
    <t>STRIPE PAYMENTS UK, STRIPE , FP 05/08/24 0848 , PH737VTI1HM5GA1500</t>
  </si>
  <si>
    <t>STRIPE PAYMENTS UK, STRIPE , FP 02/08/24 0841 , PH737VTI1HM5CNPU00</t>
  </si>
  <si>
    <t>BEVERLEY TOWN CRIC, BEV AC SUBS , FP 01/08/24 30 , 28024534058360000N</t>
  </si>
  <si>
    <t>LAURA ANDREW , WALK 10K VET PRIZE, VIA MOBILE - PYMT , FP 31/07/24 10 , 62223859849860000N</t>
  </si>
  <si>
    <t>STRIPE PAYMENTS UK, STRIPE , FP 01/08/24 1012 , 742495228800</t>
  </si>
  <si>
    <t>STRIPE PAYMENTS UK, STRIPE , FP 01/08/24 0838 , PH737VTI1HM5822S00</t>
  </si>
  <si>
    <t>STRIPE PAYMENTS UK, STRIPE , FP 30/07/24 0846 , PH737VTI1HM50REV00</t>
  </si>
  <si>
    <t>STRIPE PAYMENTS UK, STRIPE , FP 29/07/24 0841 , PH737VTI1HM4U5QR00</t>
  </si>
  <si>
    <t>MILLIE BERRY , WALKY 10K team , VIA MOBILE - PYMT , FP 25/07/24 10 , 64220452787436000N</t>
  </si>
  <si>
    <t>STEPHEN G OSTLER , Walky V50 , VIA MOBILE - PYMT , FP 25/07/24 10 , 14214000895025000N</t>
  </si>
  <si>
    <t>ZOE TWIDALE , ROXIE WALKY 10ku19, VIA MOBILE - PYMT , FP 25/07/24 10 , 30212938960392000N</t>
  </si>
  <si>
    <t>SEBASTIAN PEARSON , Walky 10K UNDER 19, VIA MOBILE - PYMT , FP 25/07/24 10 , 45212821941100000N</t>
  </si>
  <si>
    <t>JOANNE HASTINGS , WALKY 10K 3rd , VIA MOBILE - PYMT , FP 25/07/24 10 , 57211918282212000N</t>
  </si>
  <si>
    <t>NAOMI DRAKEFORD , Walky10K 1ST PRIZE, VIA MOBILE - PYMT , FP 25/07/24 10 , 39211715721170000N</t>
  </si>
  <si>
    <t>PETER NEEDLER , Walky10K V75 , VIA MOBILE - PYMT , FP 25/07/24 10 , 42215649929961000N</t>
  </si>
  <si>
    <t>ALAN FLINT , Walky10K V70 , VIA MOBILE - PYMT , FP 25/07/24 10 , 56215554826249000N</t>
  </si>
  <si>
    <t>DAVID LANCASTER , WALK 10K V65 , VIA MOBILE - PYMT , FP 25/07/24 10 , 35215245489278000N</t>
  </si>
  <si>
    <t>SARA ROOKYARD , Walky 10K v50 , VIA MOBILE - PYMT , FP 25/07/24 10 , 19214102943896000N</t>
  </si>
  <si>
    <t>Joanne Drewery , Walky 10K V45 , VIA MOBILE - PYMT , FP 25/07/24 10 , 49213733644789000N</t>
  </si>
  <si>
    <t>NAOMI WILEMAN , WALKY10K 2nd PRIZE, VIA MOBILE - PYMT , FP 25/07/24 10 , 50211812189734000N</t>
  </si>
  <si>
    <t>Nicholas Oehring , Walky 10K 2nd , VIA MOBILE - PYMT , FP 25/07/24 10 , 09211105519696000N</t>
  </si>
  <si>
    <t>E Spencer-Jones , Walky 10K 4th , VIA MOBILE - PYMT , FP 25/07/24 10 , 31212142448824000N</t>
  </si>
  <si>
    <t>Max Price , Walky 10K Team , VIA MOBILE - PYMT , FP 25/07/24 10 , 56220020749046000N</t>
  </si>
  <si>
    <t>TRACEY GIBSON , BEV 10K VET60 , VIA MOBILE - PYMT , FP 25/07/24 10 , 23215124841758000N</t>
  </si>
  <si>
    <t>Andrew Forsyth , Walky 10K V60 , VIA MOBILE - PYMT , FP 25/07/24 10 , 37214909516239000N</t>
  </si>
  <si>
    <t>Ian Beaver , Walky V55 , VIA MOBILE - PYMT , FP 25/07/24 10 , 22214242406018000N</t>
  </si>
  <si>
    <t>Martin Downer , Walky 10k V40tm , VIA MOBILE - PYMT , FP 25/07/24 10 , 36213233439446000N</t>
  </si>
  <si>
    <t>DAVID MCKINNON , Walky 10K 2 PRIZES, VIA MOBILE - PYMT , FP 25/07/24 10 , 20210753988035000N</t>
  </si>
  <si>
    <t>Mark Thomas , Walky 10k V45 , VIA MOBILE - PYMT , FP 25/07/24 10 , 11213506343589000N</t>
  </si>
  <si>
    <t>Anna Pugson , Walky 10K 5th , VIA MOBILE - PYMT , FP 25/07/24 10 , 49212627977190000N</t>
  </si>
  <si>
    <t>GREGAN CLARKSON , Walky 5th PRIZE , VIA MOBILE - PYMT , FP 25/07/24 10 , 16211548567738000N</t>
  </si>
  <si>
    <t>GARETH COOKE , Walky 4th PLACE , VIA MOBILE - PYMT , FP 25/07/24 10 , 60211433423056000N</t>
  </si>
  <si>
    <t>Callum Ely , Walky 3rd , VIA MOBILE - PYMT , FP 25/07/24 10 , 43211328545639000N</t>
  </si>
  <si>
    <t>Veronica Banks , Walky 10K V65 , VIA MOBILE - PYMT</t>
  </si>
  <si>
    <t>STRIPE PAYMENTS UK, STRIPE , FP 26/07/24 0843 , PH737VTI1HM4Q20200</t>
  </si>
  <si>
    <t>STRIPE PAYMENTS UK, STRIPE , FP 26/07/24 0923 , 742397909300</t>
  </si>
  <si>
    <t>FIONA OAKES , Admin bev AC , VIA MOBILE - PYMT , FP 25/07/24 10 , 26114050094914000N</t>
  </si>
  <si>
    <t>HUMBERSIDE AND LIN, BEVAC ORIENT , VIA MOBILE - PYMT , FP 24/07/24 10 , 36223917860807000N</t>
  </si>
  <si>
    <t>LEWIS HOLLOWAY , BARRYS Licence , VIA MOBILE - PYMT , FP 25/07/24 10 , 12133923559199000N</t>
  </si>
  <si>
    <t>ADDPLANT LIMITED , T/137524 BEV AC , VIA MOBILE - PYMT , FP 25/07/24 10 , 54113635231335000N</t>
  </si>
  <si>
    <t>HULL CULTURE AND L, 4000077010 , VIA MOBILE - PYMT</t>
  </si>
  <si>
    <t>STRIPE PAYMENTS UK, STRIPE , FP 25/07/24 0903 , 742534750000</t>
  </si>
  <si>
    <t>WHITE A , ADAM WHITE , FP 24/07/24 1758 , 503449948571427001</t>
  </si>
  <si>
    <t>I BEAVER , WALKINGTON AC , FP 23/07/24 0826 , 300000001394335318</t>
  </si>
  <si>
    <t>J Dickinson , Bev ac refund Aike, VIA MOBILE - PYMT , FP 17/07/24 10 , 17215751312575000N</t>
  </si>
  <si>
    <t>MEDICS UK (NORTH E, 3458 , VIA MOBILE - PYMT , FP 17/07/24 10 , 44223558492053000N</t>
  </si>
  <si>
    <t>PAUL ALLEN , BEV AC PA BATTERY , VIA MOBILE - PYMT , FP 17/07/24 10 , 55223207303332000N</t>
  </si>
  <si>
    <t>NEIL BANT , Bev AC postage , VIA MOBILE - PYMT , FP 17/07/24 10 , 39223838104135000N</t>
  </si>
  <si>
    <t>SAM ALLEN , BEV 10K - postage , VIA MOBILE - PYMT , FP 17/07/24 10 , 55223408298778000N</t>
  </si>
  <si>
    <t>JMH SOLUTIONS LTD , 150 BEV AC , VIA MOBILE - PYMT , FP 17/07/24 10 , 02222946155381000N</t>
  </si>
  <si>
    <t>STRIPE PAYMENTS UK, STRIPE , FP 18/07/24 1008 , 742424130100</t>
  </si>
  <si>
    <t>STRIPE PAYMENTS UK, STRIPE , FP 16/07/24 0845 , PH737VTI1HM3S29000</t>
  </si>
  <si>
    <t>JAYNE DALE , CAKE STALL , FP 15/07/24 1139 , 00151263632BBKSXFX</t>
  </si>
  <si>
    <t>STRIPE PAYMENTS UK, STRIPE , FP 15/07/24 0848 , PH737VTI1HM3NGYI00</t>
  </si>
  <si>
    <t>STRIPE PAYMENTS UK, STRIPE , FP 12/07/24 0841 , PH737VTI1HM3J72F00</t>
  </si>
  <si>
    <t>STRIPE PAYMENTS UK, STRIPE , FP 11/07/24 0838 , PH737VTI1HM3F8HI00</t>
  </si>
  <si>
    <t>STRIPE PAYMENTS UK, STRIPE , FP 10/07/24 0843 , PH737VTI1HM3C75400</t>
  </si>
  <si>
    <t>STRIPE PAYMENTS UK, STRIPE , FP 10/07/24 1008 , 742283997800</t>
  </si>
  <si>
    <t>STRIPE PAYMENTS UK, STRIPE , FP 09/07/24 0949 , 742149487300</t>
  </si>
  <si>
    <t>STRIPE PAYMENTS UK, STRIPE , FP 09/07/24 0837 , PH737VTI1HM37FNF00</t>
  </si>
  <si>
    <t>STRIPE PAYMENTS UK, STRIPE , FP 08/07/24 0847 , PH737VTI1HM33SL300</t>
  </si>
  <si>
    <t>STRIPE PAYMENTS UK, STRIPE , FP 05/07/24 0844 , PH737VTI1HM2YOKC00</t>
  </si>
  <si>
    <t>STRIPE PAYMENTS UK, STRIPE , FP 05/07/24 0930 , 742202005900</t>
  </si>
  <si>
    <t>BANT NJ&amp;RAR , CLUB KIT JUN 24 , FP 03/07/24 1958 , 434682338591307001</t>
  </si>
  <si>
    <t>STRIPE PAYMENTS UK, STRIPE , FP 04/07/24 0836 , PH737VTI1HM2TLG800</t>
  </si>
  <si>
    <t>ANDREW TATE , DUATHLON FOOD , VIA MOBILE - PYMT , FP 03/07/24 10 , 19180609591704000N</t>
  </si>
  <si>
    <t>STRIPE PAYMENTS UK, STRIPE , FP 03/07/24 0838 , PH737VTI1HM2QCT300</t>
  </si>
  <si>
    <t>STRIPE PAYMENTS UK, STRIPE , FP 02/07/24 0844 , PH737VTI1HM2MIN400</t>
  </si>
  <si>
    <t>BEVERLEY TOWN CRIC, BEV AC SUBS , FP 01/07/24 30 , 17014813307050000N</t>
  </si>
  <si>
    <t>STRIPE PAYMENTS UK, STRIPE , FP 01/07/24 0839 , PH737VTI1HM2FE8R00</t>
  </si>
  <si>
    <t>STRIPE PAYMENTS UK, STRIPE , FP 28/06/24 1044 , 742080698200</t>
  </si>
  <si>
    <t>STRIPE PAYMENTS UK, STRIPE , FP 28/06/24 0844 , PH737VTI1HM2B31M00</t>
  </si>
  <si>
    <t>STRIPE PAYMENTS UK, STRIPE , FP 27/06/24 0844 , PH737VTI1HM25ADR00</t>
  </si>
  <si>
    <t>STRIPE PAYMENTS UK, STRIPE , FP 26/06/24 0844 , PH737VTI1HM21QZ600</t>
  </si>
  <si>
    <t>STRIPE PAYMENTS UK, STRIPE , FP 26/06/24 0957 , 741956348000</t>
  </si>
  <si>
    <t>STRIPE PAYMENTS UK, STRIPE , FP 25/06/24 0846 , PH737VTI1HM1X4X900</t>
  </si>
  <si>
    <t>WESTWOOD MORTGAGE , 04WALK2024 , FP 25/06/24 1105 , 00156522632BHRGNST</t>
  </si>
  <si>
    <t>STRIPE PAYMENTS UK, STRIPE , FP 24/06/24 0849 , PH737VTI1HM1S12M00</t>
  </si>
  <si>
    <t>STRIPE PAYMENTS UK, STRIPE , FP 21/06/24 0841 , PH737VTI1HM1NJGY00</t>
  </si>
  <si>
    <t>STRIPE PAYMENTS UK, STRIPE , FP 20/06/24 0842 , PH737VTI1HM1I6YQ00</t>
  </si>
  <si>
    <t>JH + CC VAN , KOBUS FOOD , FP 19/06/24 0833 , RP4659984415350300</t>
  </si>
  <si>
    <t>STRIPE PAYMENTS UK, STRIPE , FP 19/06/24 0845 , PH737VTI1HM1ELB900</t>
  </si>
  <si>
    <t>STRIPE PAYMENTS UK, STRIPE , FP 19/06/24 0844 , PH737VTI1HM1EKE100</t>
  </si>
  <si>
    <t>STRIPE PAYMENTS UK, STRIPE , FP 18/06/24 0842 , PH737VTI1HM1AIM000</t>
  </si>
  <si>
    <t>LEWIS HOLLOWAY , Barrys cones , VIA MOBILE - PYMT , FP 15/06/24 10 , 37080757263840000N</t>
  </si>
  <si>
    <t>Emma Wells , Tyler prize Bev , VIA MOBILE - PYMT , FP 15/06/24 10 , 32074202048990000N</t>
  </si>
  <si>
    <t>STRIPE PAYMENTS UK, STRIPE , FP 17/06/24 0848 , PH737VTI1HM160WI00</t>
  </si>
  <si>
    <t>STRIPE PAYMENTS UK, STRIPE , FP 17/06/24 0850 , PH737VTI1HM15X1E00</t>
  </si>
  <si>
    <t>COLIN LAMBERT , ADVANCED SIGNS , VIA MOBILE - PYMT , FP 14/06/24 10 , 03161053892737000N</t>
  </si>
  <si>
    <t>STRIPE PAYMENTS UK, STRIPE , FP 14/06/24 0847 , PH737VTI1HM10IZG00</t>
  </si>
  <si>
    <t>WOLDS INN LTD , BEVERLEY AC , VIA MOBILE - PYMT , FP 12/06/24 10 , 30203529898599000N</t>
  </si>
  <si>
    <t>STRIPE PAYMENTS UK, STRIPE , FP 13/06/24 0836 , PH737VTI1HM0UOV100</t>
  </si>
  <si>
    <t>STRIPE PAYMENTS UK, STRIPE , FP 13/06/24 0843 , PH737VTI1HM0V5D500</t>
  </si>
  <si>
    <t>STRIPE PAYMENTS UK, STRIPE , FP 12/06/24 0843 , PH737VTI1HM0R8LJ00</t>
  </si>
  <si>
    <t>STRIPE PAYMENTS UK, STRIPE , FP 12/06/24 0844 , PH737VTI1HM0QTOS00</t>
  </si>
  <si>
    <t>STRIPE PAYMENTS UK, STRIPE , FP 11/06/24 0837 , PH737VTI1HM0M55V00</t>
  </si>
  <si>
    <t>Daphne Ellmore , Bev 10k vet prize , VIA MOBILE - PYMT , FP 09/06/24 10 , 45120511597982000N</t>
  </si>
  <si>
    <t>C WILLIAMSON , Membership Bev AC , VIA MOBILE - PYMT , FP 09/06/24 10 , 45122218044311000N</t>
  </si>
  <si>
    <t>C WILLIAMSON , BEV AC EXPENSES , VIA MOBILE - PYMT , FP 09/06/24 10 , 08122143594655000N</t>
  </si>
  <si>
    <t>Viking Pest Contro, Walk 10k t-shirts , VIA MOBILE - PYMT , FP 09/06/24 10 , 33120135645201000N</t>
  </si>
  <si>
    <t>Matthew Frampton , Bev 10k beaver cln, VIA MOBILE - PYMT</t>
  </si>
  <si>
    <t>ROB REID , BEV 10K VARIOUS , VIA MOBILE - PYMT</t>
  </si>
  <si>
    <t>DAVID WHITING , BEV 10K short race, VIA MOBILE - PYMT</t>
  </si>
  <si>
    <t>EAST RIDING OF YOR, 96111568 , VIA MOBILE - PYMT</t>
  </si>
  <si>
    <t>STRIPE PAYMENTS UK, STRIPE , FP 10/06/24 0846 , PH737VTI1HM0H5UV00</t>
  </si>
  <si>
    <t>STRIPE PAYMENTS UK, STRIPE , FP 07/06/24 0841 , PH737VTI1HM0BN3F00</t>
  </si>
  <si>
    <t>NYM PARK AUTHORITY, BEV AC WOLDS RELAY, VIA MOBILE - PYMT , FP 06/06/24 10 , 58070857113165000N</t>
  </si>
  <si>
    <t>STRIPE PAYMENTS UK, STRIPE , FP 06/06/24 0847 , PH737VTI1HM0823200</t>
  </si>
  <si>
    <t>STRIPE PAYMENTS UK, STRIPE , FP 06/06/24 0844 , PH737VTI1HM072CB00</t>
  </si>
  <si>
    <t>STRIPE PAYMENTS UK, STRIPE , FP 05/06/24 0842 , PH737VTI1HM02L1B00</t>
  </si>
  <si>
    <t>STRIPE PAYMENTS UK, STRIPE , FP 04/06/24 0842 , PH737VTI1HMZY8AV00</t>
  </si>
  <si>
    <t>STRIPE PAYMENTS UK, STRIPE , FP 04/06/24 0840 , PH737VTI1HMZYC8U00</t>
  </si>
  <si>
    <t>BEVERLEY TOWN CRIC, BEV AC SUBS , FP 03/06/24 30 , 42014940432475000N</t>
  </si>
  <si>
    <t>William Anderson , Bev 10k team prize, VIA MOBILE - PYMT , FP 02/06/24 10 , 12212807557084000N</t>
  </si>
  <si>
    <t>Elizabeth Parsons , Bev 10k F50 prize , VIA MOBILE - PYMT , FP 02/06/24 10 , 12211701560924000N</t>
  </si>
  <si>
    <t>JACKSON SMITH , BEV 10K PRIZE , VIA MOBILE - PYMT , FP 02/06/24 10 , 06210334949538000N</t>
  </si>
  <si>
    <t>BENJAMIN ATKINSON , BEV 10K WATER , VIA MOBILE - PYMT , FP 02/06/24 10 , 07204810505410000N</t>
  </si>
  <si>
    <t>SEQN KELLY , BEV 10K VET PRIZE , VIA MOBILE - PYMT , FP 02/06/24 10 , 47211837352254000N</t>
  </si>
  <si>
    <t>James Beevers , Bev 10k team prize, VIA MOBILE - PYMT , FP 02/06/24 10 , 55212451848414000N</t>
  </si>
  <si>
    <t>John Gray , Bev 10k V60 prize , VIA MOBILE - PYMT , FP 02/06/24 10 , 59212316427526000N</t>
  </si>
  <si>
    <t>Stephen Jackson , Bev 10k V60 prize , VIA MOBILE - PYMT , FP 02/06/24 10 , 54212151525637000N</t>
  </si>
  <si>
    <t>Helen Smith , Bev 10k F55 prize , VIA MOBILE - PYMT , FP 02/06/24 10 , 50212017793718000N</t>
  </si>
  <si>
    <t>ISABELLE WALBY , BEV 10K U18 PRIZE , VIA MOBILE - PYMT , FP 02/06/24 10 , 64211526706014000N</t>
  </si>
  <si>
    <t>P ANDREW VERNER , Bev short race , VIA MOBILE - PYMT , FP 02/06/24 10 , 03211354291166000N</t>
  </si>
  <si>
    <t>MWJ , 14430 BEV AC , VIA MOBILE - PYMT , FP 02/06/24 10 , 29204334999349000N</t>
  </si>
  <si>
    <t>Stefan Lumley , Bev 10k team prize, VIA MOBILE - PYMT , FP 02/06/24 10 , 05212626169870000N</t>
  </si>
  <si>
    <t>JOANNA HOWE , Bev short race , VIA MOBILE - PYMT , FP 02/06/24 10 , 05210543676277000N</t>
  </si>
  <si>
    <t>MWJ , 14427 BEV AC , VIA MOBILE - PYMT , FP 02/06/24 10 , 45204514865192000N</t>
  </si>
  <si>
    <t>ROB REID , BEV 10K WASTE BINS, VIA MOBILE - PYMT</t>
  </si>
  <si>
    <t>JAMES WILSON , BEV 10K VET PRIZE , VIA MOBILE - PYMT</t>
  </si>
  <si>
    <t>JONATHAN FROST , BEV 10K PRIZE , VIA MOBILE - PYMT</t>
  </si>
  <si>
    <t>B ATKINSON , FP 03/06/24 0825 , 200000001356136545</t>
  </si>
  <si>
    <t>STRIPE PAYMENTS UK, STRIPE , FP 03/06/24 0836 , PH737VTI1HMZRS6700</t>
  </si>
  <si>
    <t>STRIPE PAYMENTS UK, STRIPE , FP 31/05/24 0847 , PH737VTI1HMZMQAX00</t>
  </si>
  <si>
    <t>STRIPE PAYMENTS UK, STRIPE , FP 31/05/24 0844 , PH737VTI1HMZLMDX00</t>
  </si>
  <si>
    <t>STRIPE PAYMENTS UK, STRIPE , FP 30/05/24 0845 , PH737VTI1HMZH15400</t>
  </si>
  <si>
    <t>STRIPE PAYMENTS UK, STRIPE , FP 29/05/24 0848 , PH737VTI1HMZAI7E00</t>
  </si>
  <si>
    <t>Sherene Wilshere , Bev 10k team prize, VIA MOBILE - PYMT , FP 24/05/24 10 , 55211012343664000N</t>
  </si>
  <si>
    <t>Steven Babb , Bev 10k vet prize , VIA MOBILE - PYMT , FP 26/05/24 10 , 16200440558558000N</t>
  </si>
  <si>
    <t>M CLAIRE TRAINOR , BEV 10K VET PRIZE , VIA MOBILE - PYMT , FP 26/05/24 10 , 51200315115963000N</t>
  </si>
  <si>
    <t>Deborah Church , Bev 10k vet prize , VIA MOBILE - PYMT , FP 26/05/24 10 , 15200208285981000N</t>
  </si>
  <si>
    <t>Benjamin Atkinson , Bev 10k water , VIA MOBILE - PYMT , FP 24/05/24 10 , 40211952642419000N</t>
  </si>
  <si>
    <t>B Lisowski , Bev 10k 5th prize , VIA MOBILE - PYMT , FP 24/05/24 10 , 50211228509582000N</t>
  </si>
  <si>
    <t>KATIE WISE , BEV 10K PRIZES , VIA MOBILE - PYMT</t>
  </si>
  <si>
    <t>STRIPE PAYMENTS UK, STRIPE , FP 28/05/24 0846 , PH737VTI1HMZ4GF300</t>
  </si>
  <si>
    <t>STRIPE PAYMENTS UK, STRIPE , FP 28/05/24 0851 , PH737VTI1HMZ4BXI00</t>
  </si>
  <si>
    <t>STRIPE PAYMENTS UK, STRIPE , FP 24/05/24 0849 , PH737VTI1HMYWX6P00</t>
  </si>
  <si>
    <t>Kyla Forder , Bev race U17 prize, VIA MOBILE - PYMT , FP 22/05/24 10 , 30221933231925000N</t>
  </si>
  <si>
    <t>INDIE PROUDLOVE , BEV short PRIZES , VIA MOBILE - PYMT , FP 22/05/24 10 , 10220716768443000N</t>
  </si>
  <si>
    <t>V Williamson , Bev 10k vet prize , VIA MOBILE - PYMT , FP 22/05/24 10 , 56215944558541000N</t>
  </si>
  <si>
    <t>KAREN PARK , BEV 10K VET PRIZE , VIA MOBILE - PYMT , FP 22/05/24 10 , 50215700145678000N</t>
  </si>
  <si>
    <t>WOLD TOP , BEV AC 98879 , VIA MOBILE - PYMT , FP 23/05/24 10 , 39132154988453000N</t>
  </si>
  <si>
    <t>E JANINE LEA PRICE, Bev race U13 prize, VIA MOBILE - PYMT , FP 22/05/24 10 , 63221827795543000N</t>
  </si>
  <si>
    <t>L KIMBERLEY BAKER , Bev race prize , VIA MOBILE - PYMT , FP 22/05/24 10 , 27221156935807000N</t>
  </si>
  <si>
    <t>PHILLIP TEDD , BEV race PRIZE , VIA MOBILE - PYMT , FP 22/05/24 10 , 34220825917363000N</t>
  </si>
  <si>
    <t>Michael Thompson , Bev 10k vet prize , VIA MOBILE - PYMT , FP 22/05/24 10 , 47220106791456000N</t>
  </si>
  <si>
    <t>DAVID I ANSON , BEV 10K VET PRIZE , VIA MOBILE - PYMT , FP 22/05/24 10 , 40215825960361000N</t>
  </si>
  <si>
    <t>Jay Thorne , Bev race prize , VIA MOBILE - PYMT , FP 22/05/24 10 , 32221035146479000N</t>
  </si>
  <si>
    <t>Darryl Koekemoer , Bev 10k team prize, VIA MOBILE - PYMT , FP 22/05/24 10 , 43220309891754000N</t>
  </si>
  <si>
    <t>PAUL CARTWRIGHT , BEV 10K VET PRIZE , VIA MOBILE - PYMT , FP 22/05/24 10 , 22215632419014000N</t>
  </si>
  <si>
    <t>Frederick Jorna , Bev race U13 prize, VIA MOBILE - PYMT , FP 22/05/24 10 , 26221520694190000N</t>
  </si>
  <si>
    <t>Rebecca Meilhan , Bev race prizes , VIA MOBILE - PYMT , FP 22/05/24 10 , 17220543028988000N</t>
  </si>
  <si>
    <t>AMANDA DEAN , BEV 10K VET PRIZE , VIA MOBILE - PYMT , FP 22/05/24 10 , 57215740050709000N</t>
  </si>
  <si>
    <t>Tracey Gibson , Bev 10k vet prize , VIA MOBILE - PYMT , FP 22/05/24 10 , 58215601468382000N</t>
  </si>
  <si>
    <t>Julie Masterman , Bev 10k vets prize, VIA MOBILE - PYMT , FP 22/05/24 10 , 22215446623057000N</t>
  </si>
  <si>
    <t>Grace Mcclane , Bev race U13 prize, VIA MOBILE - PYMT</t>
  </si>
  <si>
    <t>STRIPE PAYMENTS UK, STRIPE , FP 23/05/24 0845 , PH737VTI1HMYQ7CJ00</t>
  </si>
  <si>
    <t>VENIKA MOVERLEY , BEV 10K PRIZE , VIA MOBILE - PYMT , FP 22/05/24 10 , 49181550146495000N</t>
  </si>
  <si>
    <t>PATRICIA BIELBY , BEV 10K VET PRIZE , VIA MOBILE - PYMT , FP 22/05/24 10 , 60181125107612000N</t>
  </si>
  <si>
    <t>PHILL TAYLOR , BEV 10K VET 40 , VIA MOBILE - PYMT , FP 22/05/24 10 , 04180350360793000N</t>
  </si>
  <si>
    <t>PETER NEEDLER , BEV 10K VET PRIZE , VIA MOBILE - PYMT , FP 22/05/24 10 , 45181336940149000N</t>
  </si>
  <si>
    <t>Anthony Valentine , Bev 10k vet prize , VIA MOBILE - PYMT , FP 22/05/24 10 , 61180715890986000N</t>
  </si>
  <si>
    <t>Luke Chatizwa , Bev 10k vet prize , VIA MOBILE - PYMT , FP 22/05/24 10 , 11180541183746000N</t>
  </si>
  <si>
    <t>FIONA OAKES , WALK 10k various , VIA MOBILE - PYMT , FP 22/05/24 10 , 41174006670612000N</t>
  </si>
  <si>
    <t>ALAN FLINT , BEV 10K VET PRIZE , VIA MOBILE - PYMT , FP 22/05/24 10 , 10181055711142000N</t>
  </si>
  <si>
    <t>Ellie Redman , Bev 10k prize , VIA MOBILE - PYMT , FP 22/05/24 10 , 60180308560343000N</t>
  </si>
  <si>
    <t>Adrian Bushby , Bev 10k prizes , VIA MOBILE - PYMT , FP 22/05/24 10 , 48180117228444000N</t>
  </si>
  <si>
    <t>SAM ALLEN , Bev 10k - various , VIA MOBILE - PYMT , FP 22/05/24 10 , 26175308386096000N</t>
  </si>
  <si>
    <t>KATIE ALCOCK , BEV 10K team prize, VIA MOBILE - PYMT , FP 22/05/24 10 , 52181640792902000N</t>
  </si>
  <si>
    <t>SARA ROOKYARD , BEVERLEY 10K , VIA MOBILE - PYMT , FP 22/05/24 10 , 45181002610258000N</t>
  </si>
  <si>
    <t>WOLD TOP , BEV AC 98879 , VIA MOBILE - PYMT , FP 22/05/24 10 , 26173133564948000N</t>
  </si>
  <si>
    <t>DAVID WHITING , BEV 10K VET PRIZE , VIA MOBILE - PYMT</t>
  </si>
  <si>
    <t>STRIPE PAYMENTS UK, STRIPE , FP 22/05/24 0841 , PH737VTI1HMYLDML00</t>
  </si>
  <si>
    <t>Sebastian Pearson , Bev 10k under 19 , VIA MOBILE - PYMT , FP 20/05/24 10 , 52215723204804000N</t>
  </si>
  <si>
    <t>JORDAN HOWE , BEV 10K 7th PLACE , VIA MOBILE - PYMT , FP 20/05/24 10 , 51214637370620000N</t>
  </si>
  <si>
    <t>Jonathan Carter , Bev 10k 3rd Prize , VIA MOBILE - PYMT , FP 20/05/24 10 , 19214246371668000N</t>
  </si>
  <si>
    <t>NAOMI DRAKEFORD , Bev 10k 1st Prize , VIA MOBILE - PYMT , FP 20/05/24 10 , 15214802138857000N</t>
  </si>
  <si>
    <t>ROB SPARKES , Bev 10k 5th place , VIA MOBILE - PYMT , FP 20/05/24 10 , 54214335969305000N</t>
  </si>
  <si>
    <t>Harley Smith , Bev 10k 1st Prize , VIA MOBILE - PYMT , FP 20/05/24 10 , 51213947398060000N</t>
  </si>
  <si>
    <t>SHAWNIE LOVATT , BEV 10K 7TH PRIZE , VIA MOBILE - PYMT , FP 20/05/24 10 , 40215541424547000N</t>
  </si>
  <si>
    <t>Tabitha Ford , Bev 10k 2nd prize , VIA MOBILE - PYMT , FP 20/05/24 10 , 11214938167122000N</t>
  </si>
  <si>
    <t>DAVID MCKINNON , Bev 10k 2 prizes , VIA MOBILE - PYMT , FP 20/05/24 10 , 38214453918031000N</t>
  </si>
  <si>
    <t>Rebecca Ramsay , Bev 10k prizes , VIA MOBILE - PYMT , FP 20/05/24 10 , 64215443597398000N</t>
  </si>
  <si>
    <t>CARLA STANSFIELD , BEV 10K PRIZES , VIA MOBILE - PYMT , FP 20/05/24 10 , 38215025072210000N</t>
  </si>
  <si>
    <t>GARETH COOKE , BEV 10K 2ND PLACE , VIA MOBILE - PYMT , FP 20/05/24 10 , 59214039850764000N</t>
  </si>
  <si>
    <t>NATALIE CURGENVEN , BEV 10K 4th PRIZE , VIA MOBILE - PYMT</t>
  </si>
  <si>
    <t>STRIPE PAYMENTS UK, STRIPE , FP 21/05/24 0852 , PH737VTI1HMYGVA400</t>
  </si>
  <si>
    <t>STRIPE PAYMENTS UK, STRIPE , FP 21/05/24 0844 , PH737VTI1HMYGDMW00</t>
  </si>
  <si>
    <t>STRIPE PAYMENTS UK, STRIPE , FP 20/05/24 0847 , PH737VTI1HMYBKAA00</t>
  </si>
  <si>
    <t>STRIPE PAYMENTS UK, STRIPE , FP 20/05/24 0841 , PH737VTI1HMYADMJ00</t>
  </si>
  <si>
    <t>Monks Walk Inn Ltd, 1021 , VIA MOBILE - PYMT , FP 16/05/24 10 , 27213456070172000N</t>
  </si>
  <si>
    <t>FIONA OAKES , Walkington away , VIA MOBILE - PYMT , FP 16/05/24 10 , 09210201166995000N</t>
  </si>
  <si>
    <t>STRIPE PAYMENTS UK, STRIPE , FP 17/05/24 0849 , PH737VTI1HMY4EEX00</t>
  </si>
  <si>
    <t>Medics UK (north e, 3249 , VIA MOBILE - PYMT , FP 15/05/24 10 , 44221958624239000N</t>
  </si>
  <si>
    <t>JMH SOLUTIONS LTD , 143 BEV AC , VIA MOBILE - PYMT , FP 15/05/24 10 , 30221450689212000N</t>
  </si>
  <si>
    <t>FRESH N FRUITY , BEV 10k FRUIT , VIA MOBILE - PYMT , FP 15/05/24 10 , 10221306163323000N</t>
  </si>
  <si>
    <t>STRIPE PAYMENTS UK, STRIPE , FP 16/05/24 0843 , PH737VTI1HMXYNUV00</t>
  </si>
  <si>
    <t>STRIPE PAYMENTS UK, STRIPE , FP 16/05/24 0844 , PH737VTI1HMXY62900</t>
  </si>
  <si>
    <t>STRIPE PAYMENTS UK, STRIPE , FP 15/05/24 0853 , PH737VTI1HMXT9HQ00</t>
  </si>
  <si>
    <t>STRIPE PAYMENTS UK, STRIPE , FP 14/05/24 0848 , PH737VTI1HMXMNCX00</t>
  </si>
  <si>
    <t>MWJ , 14404 BEV AC , VIA MOBILE - PYMT , FP 12/05/24 10 , 29160645328275000N</t>
  </si>
  <si>
    <t>STRIPE PAYMENTS UK, STRIPE , FP 13/05/24 0844 , PH737VTI1HMXFEYA00</t>
  </si>
  <si>
    <t>STRIPE PAYMENTS UK, STRIPE , FP 10/05/24 0842 , PH737VTI1HMX7YUW00</t>
  </si>
  <si>
    <t>STRIPE PAYMENTS UK, STRIPE , FP 10/05/24 0844 , PH737VTI1HMX8IQA00</t>
  </si>
  <si>
    <t>CROFT PARK CAFE , BEV AC , VIA MOBILE - PYMT , FP 08/05/24 10 , 46223644581835000N</t>
  </si>
  <si>
    <t>STRIPE PAYMENTS UK, STRIPE , FP 09/05/24 0852 , PH737VTI1HMX2KPW00</t>
  </si>
  <si>
    <t>STRIPE PAYMENTS UK, STRIPE , FP 09/05/24 0846 , PH737VTI1HMX1TVN00</t>
  </si>
  <si>
    <t>STRIPE PAYMENTS UK, STRIPE , FP 08/05/24 0843 , PH737VTI1HMWVEFW00</t>
  </si>
  <si>
    <t>STRIPE PAYMENTS UK, STRIPE , FP 08/05/24 0847 , PH737VTI1HMWWL5B00</t>
  </si>
  <si>
    <t>STRIPE PAYMENTS UK, STRIPE , FP 07/05/24 0848 , PH737VTI1HMWN47P00</t>
  </si>
  <si>
    <t>STRIPE PAYMENTS UK, STRIPE , FP 07/05/24 0856 , PH737VTI1HMWOPN500</t>
  </si>
  <si>
    <t>BEVERLEY RUFC , JUNIORS inv-0512 , VIA MOBILE - PYMT , FP 03/05/24 10 , 50101913644026000N</t>
  </si>
  <si>
    <t>SARAH HARRIS-SMITH, JUNIOR AWARDS FOOD, VIA MOBILE - PYMT , FP 03/05/24 10 , 39102812507382000N</t>
  </si>
  <si>
    <t>STRIPE PAYMENTS UK, STRIPE , FP 03/05/24 0844 , PH737VTI1HMWH9VJ00</t>
  </si>
  <si>
    <t>STRIPE PAYMENTS UK, STRIPE , FP 03/05/24 0842 , PH737VTI1HMWH8RA00</t>
  </si>
  <si>
    <t>STRIPE PAYMENTS UK, STRIPE , FP 02/05/24 0849 , PH737VTI1HMWAOLM00</t>
  </si>
  <si>
    <t>STRIPE PAYMENTS UK, STRIPE , FP 02/05/24 0847 , PH737VTI1HMWAEDV00</t>
  </si>
  <si>
    <t>BEVERLEY TOWN CRIC, BEV AC SUBS , FP 01/05/24 30 , 22024635310991000N</t>
  </si>
  <si>
    <t>Sarah Harris-Smith, Junior awards food, VIA MOBILE - PYMT , FP 30/04/24 10 , 31221716777281000N</t>
  </si>
  <si>
    <t>FIONA OAKES , BEV AC MARA AWARDS, VIA MOBILE - PYMT , FP 30/04/24 10 , 38221223629691000N</t>
  </si>
  <si>
    <t>FIRST 4 NUMBERS LT, INV35628 , VIA MOBILE - PYMT , FP 30/04/24 10 , 62220414561551000N</t>
  </si>
  <si>
    <t>B - SPORTING LIMIT, 18573724 , VIA MOBILE - PYMT</t>
  </si>
  <si>
    <t>EAST RIDING OF YOR, 95619967 , VIA MOBILE - PYMT</t>
  </si>
  <si>
    <t>EAST RIDING OF YOR, 95620035 , VIA MOBILE - PYMT</t>
  </si>
  <si>
    <t>STRIPE PAYMENTS UK, STRIPE , FP 01/05/24 0850 , PH737VTI1HMW5QBE00</t>
  </si>
  <si>
    <t>STRIPE PAYMENTS UK, STRIPE , FP 01/05/24 0850 , PH737VTI1HMW5ZPX00</t>
  </si>
  <si>
    <t>STRIPE PAYMENTS UK, STRIPE , FP 30/04/24 0845 , PH737VTI1HMVYW1S00</t>
  </si>
  <si>
    <t>STRIPE PAYMENTS UK, STRIPE , FP 30/04/24 0851 , PH737VTI1HMW145J00</t>
  </si>
  <si>
    <t>STRIPE PAYMENTS UK, STRIPE , FP 29/04/24 0842 , PH737VTI1HMVQ2JN00</t>
  </si>
  <si>
    <t>STRIPE PAYMENTS UK, STRIPE , FP 29/04/24 0855 , PH737VTI1HMVRUS800</t>
  </si>
  <si>
    <t>STRIPE PAYMENTS UK, STRIPE , FP 26/04/24 0854 , PH737VTI1HMVLPNV00</t>
  </si>
  <si>
    <t>STRIPE PAYMENTS UK, STRIPE , FP 26/04/24 0858 , PH737VTI1HMVLMYS00</t>
  </si>
  <si>
    <t>STRIPE PAYMENTS UK, STRIPE , FP 25/04/24 0840 , PH737VTI1HMVD5KA00</t>
  </si>
  <si>
    <t>STRIPE PAYMENTS UK, STRIPE , FP 25/04/24 0840 , PH737VTI1HMVDDOA00</t>
  </si>
  <si>
    <t>STRIPE PAYMENTS UK, STRIPE , FP 24/04/24 0841 , PH737VTI1HMV736100</t>
  </si>
  <si>
    <t>STRIPE PAYMENTS UK, STRIPE , FP 24/04/24 0841 , PH737VTI1HMV7G4000</t>
  </si>
  <si>
    <t>STRIPE PAYMENTS UK, STRIPE , FP 23/04/24 0849 , PH737VTI1HMV35N600</t>
  </si>
  <si>
    <t>C E PITTAWAY , BEV 10K T-SHIRTS , VIA MOBILE - PYMT , FP 20/04/24 10 , 10204412300922000N</t>
  </si>
  <si>
    <t>STRIPE PAYMENTS UK, STRIPE , FP 22/04/24 0855 , PH737VTI1HMUWXPH00</t>
  </si>
  <si>
    <t>STRIPE PAYMENTS UK, STRIPE , FP 22/04/24 0849 , PH737VTI1HMUWEU100</t>
  </si>
  <si>
    <t>STRIPE PAYMENTS UK, STRIPE , FP 19/04/24 0851 , PH737VTI1HMUQSAI00</t>
  </si>
  <si>
    <t>STRIPE PAYMENTS UK, STRIPE , FP 19/04/24 0851 , PH737VTI1HMUQS0U00</t>
  </si>
  <si>
    <t>STRIPE PAYMENTS UK, STRIPE , FP 18/04/24 0842 , PH737VTI1HMUJA1400</t>
  </si>
  <si>
    <t>STRIPE PAYMENTS UK, STRIPE , FP 18/04/24 0845 , PH737VTI1HMUJLTQ00</t>
  </si>
  <si>
    <t>LEWIS HOLLOWAY , Junior trophies , VIA MOBILE - PYMT , FP 17/04/24 10 , 57104943890958000N</t>
  </si>
  <si>
    <t>STRIPE PAYMENTS UK, STRIPE , FP 17/04/24 0853 , PH737VTI1HMUFTR600</t>
  </si>
  <si>
    <t>STRIPE PAYMENTS UK, STRIPE , FP 17/04/24 0841 , PH737VTI1HMUDX4500</t>
  </si>
  <si>
    <t>FIONA OAKES , Bev AC sundries , VIA MOBILE - PYMT , FP 16/04/24 10 , 57162320653637000N</t>
  </si>
  <si>
    <t>B - SPORTING LIMIT, 18500413 , VIA MOBILE - PYMT</t>
  </si>
  <si>
    <t>ROB REID , BEV 10K RD SIGNS , VIA MOBILE - PYMT</t>
  </si>
  <si>
    <t>STRIPE PAYMENTS UK, STRIPE , FP 16/04/24 0845 , PH737VTI1HMU7WIA00</t>
  </si>
  <si>
    <t>STRIPE PAYMENTS UK, STRIPE , FP 16/04/24 0850 , PH737VTI1HMU9NS800</t>
  </si>
  <si>
    <t>STRIPE PAYMENTS UK, STRIPE , FP 15/04/24 0859 , PH737VTI1HMU48YE00</t>
  </si>
  <si>
    <t>STRIPE PAYMENTS UK, STRIPE , FP 15/04/24 0857 , PH737VTI1HMU3SQM00</t>
  </si>
  <si>
    <t>STRIPE PAYMENTS UK, STRIPE , FP 12/04/24 0850 , PH737VTI1HMTX9Z400</t>
  </si>
  <si>
    <t>STRIPE PAYMENTS UK, STRIPE , FP 12/04/24 0846 , PH737VTI1HMTX6G600</t>
  </si>
  <si>
    <t>STRIPE PAYMENTS UK, STRIPE , FP 11/04/24 0840 , PH737VTI1HMTPNAU00</t>
  </si>
  <si>
    <t>STRIPE PAYMENTS UK, STRIPE , FP 11/04/24 0840 , PH737VTI1HMTQ0DB00</t>
  </si>
  <si>
    <t>Buyer direct ltd , 3772 , VIA MOBILE - PYMT , FP 10/04/24 10 , 30101901795495000N</t>
  </si>
  <si>
    <t>ENGLAND ATHLETICS , BEV AC 34920 , VIA MOBILE - PYMT</t>
  </si>
  <si>
    <t>STRIPE PAYMENTS UK, STRIPE , FP 10/04/24 0848 , PH737VTI1HMTKLC000</t>
  </si>
  <si>
    <t>JMH SOLUTIONS LTD , 139 BEV AC , VIA MOBILE - PYMT , FP 09/04/24 10 , 25140902725716000N</t>
  </si>
  <si>
    <t>FIRST 4 NUMBERS LT, INV35474 , VIA MOBILE - PYMT , FP 09/04/24 10 , 40140426968284000N</t>
  </si>
  <si>
    <t>STRIPE PAYMENTS UK, STRIPE , FP 09/04/24 0848 , PH737VTI1HMTFI6V00</t>
  </si>
  <si>
    <t>STRIPE PAYMENTS UK, STRIPE , FP 09/04/24 0845 , PH737VTI1HMTE89O00</t>
  </si>
  <si>
    <t>STRIPE PAYMENTS UK, STRIPE , FP 08/04/24 0854 , PH737VTI1HMT2ZOF00</t>
  </si>
  <si>
    <t>STRIPE PAYMENTS UK, STRIPE , FP 08/04/24 0858 , PH737VTI1HMT4S5N00</t>
  </si>
  <si>
    <t>RICHARD UTTLEY , Awards eve prizes , VIA MOBILE - PYMT , FP 05/04/24 10 , 30153604878902000N</t>
  </si>
  <si>
    <t>Colin Lambert , Advanced Signs , VIA MOBILE - PYMT , FP 05/04/24 10 , 57104746980848000N</t>
  </si>
  <si>
    <t>Lucy Berriman , Awards eve expense, VIA MOBILE - PYMT , FP 05/04/24 10 , 30154654914876000N</t>
  </si>
  <si>
    <t>Andrew Lyons , Gazebo , VIA MOBILE - PYMT , FP 04/04/24 10 , 47193820354035000N</t>
  </si>
  <si>
    <t>STRIPE PAYMENTS UK, STRIPE , FP 05/04/24 0844 , PH737VTI1HMSV9JA00</t>
  </si>
  <si>
    <t>STRIPE PAYMENTS UK, STRIPE , FP 05/04/24 0845 , PH737VTI1HMSXB2K00</t>
  </si>
  <si>
    <t>ROB BYASS STORAGE , BEVERLEY AC 2024 , VIA MOBILE - PYMT , FP 03/04/24 10 , 15202828211270000N</t>
  </si>
  <si>
    <t>BANT NJ&amp;RAR , CLUB KIT MAR 24 , FP 03/04/24 1947 , 497090647491304001</t>
  </si>
  <si>
    <t>STRIPE PAYMENTS UK, STRIPE , FP 04/04/24 0852 , PH737VTI1HMSQB8T00</t>
  </si>
  <si>
    <t>STRIPE PAYMENTS UK, STRIPE , FP 03/04/24 0849 , PH737VTI1HMSKATA00</t>
  </si>
  <si>
    <t>BEVERLEY TOWN CRIC, BEV AC SUBS , FP 02/04/24 30 , 47015011991985000N</t>
  </si>
  <si>
    <t>STRIPE PAYMENTS UK, STRIPE , FP 02/04/24 0902 , PH737VTI1HMSAHY300</t>
  </si>
  <si>
    <t>Walkington cake stall</t>
  </si>
  <si>
    <t>Walkington</t>
  </si>
  <si>
    <t>Coffee morning</t>
  </si>
  <si>
    <t>Playing field</t>
  </si>
  <si>
    <t>Santa run</t>
  </si>
  <si>
    <t>drinks</t>
  </si>
  <si>
    <t>Food</t>
  </si>
  <si>
    <t>LiRF</t>
  </si>
  <si>
    <t>Sarah Harris-Smith</t>
  </si>
  <si>
    <t>Refund</t>
  </si>
  <si>
    <t>XC Relays</t>
  </si>
  <si>
    <t>Flowers</t>
  </si>
  <si>
    <t>Licence</t>
  </si>
  <si>
    <t>Greek Treat</t>
  </si>
  <si>
    <t>Northern athletics</t>
  </si>
  <si>
    <t>Newbald</t>
  </si>
  <si>
    <t>Relays food</t>
  </si>
  <si>
    <t>Jerry can taps</t>
  </si>
  <si>
    <t>Chocs</t>
  </si>
  <si>
    <t>Cable ties</t>
  </si>
  <si>
    <t>Tree festival</t>
  </si>
  <si>
    <t>Hutton Cranswick</t>
  </si>
  <si>
    <t>Prizes</t>
  </si>
  <si>
    <t>Monks walk</t>
  </si>
  <si>
    <t>Sundries</t>
  </si>
  <si>
    <t>T Shirts</t>
  </si>
  <si>
    <t>Water</t>
  </si>
  <si>
    <t>Fruit</t>
  </si>
  <si>
    <t>Road signs</t>
  </si>
  <si>
    <t>Waste bins</t>
  </si>
  <si>
    <t>Beaver clean</t>
  </si>
  <si>
    <t>Orienteering</t>
  </si>
  <si>
    <t>Portaloos</t>
  </si>
  <si>
    <t>Track</t>
  </si>
  <si>
    <t>Aike</t>
  </si>
  <si>
    <t>PA Battery</t>
  </si>
  <si>
    <t>Timing</t>
  </si>
  <si>
    <t>Price</t>
  </si>
  <si>
    <t>Croft park</t>
  </si>
  <si>
    <t>Marathon awards</t>
  </si>
  <si>
    <t>Storage</t>
  </si>
  <si>
    <t>engraving</t>
  </si>
  <si>
    <t>Wold top</t>
  </si>
  <si>
    <t>Wolds relay</t>
  </si>
  <si>
    <t>Medics</t>
  </si>
  <si>
    <t>Duathlon food</t>
  </si>
  <si>
    <t>Cones</t>
  </si>
  <si>
    <t>Signs</t>
  </si>
  <si>
    <t>Sponsorship fun run</t>
  </si>
  <si>
    <t>Donation for CTC</t>
  </si>
  <si>
    <t>Walkington stall</t>
  </si>
  <si>
    <t>entry fees</t>
  </si>
  <si>
    <t>CTC</t>
  </si>
  <si>
    <t>expenses water</t>
  </si>
  <si>
    <t>Band deposit</t>
  </si>
  <si>
    <t>AGM Food</t>
  </si>
  <si>
    <t>Past winner numbers</t>
  </si>
  <si>
    <t>Vouchers</t>
  </si>
  <si>
    <t>Canopy for club gazebo</t>
  </si>
  <si>
    <t>Numbers</t>
  </si>
  <si>
    <t>Sign changes</t>
  </si>
  <si>
    <t>Club gazebo</t>
  </si>
  <si>
    <t>Notes</t>
  </si>
  <si>
    <t>includes santa run, westwood relays, Duathlon, Orienteering, club handicap</t>
  </si>
  <si>
    <t>e.g. northern relays, track etc</t>
  </si>
  <si>
    <t>e.g. junior relays</t>
  </si>
  <si>
    <t>Should contra</t>
  </si>
  <si>
    <t>to / from savings accounts</t>
  </si>
  <si>
    <t>Income</t>
  </si>
  <si>
    <t>Memberships</t>
  </si>
  <si>
    <t>England athletics</t>
  </si>
  <si>
    <t>Difference</t>
  </si>
  <si>
    <t>Grand Total</t>
  </si>
  <si>
    <t>Row Labels</t>
  </si>
  <si>
    <t>Column Labels</t>
  </si>
  <si>
    <t>Sum of Value</t>
  </si>
  <si>
    <t>2.12. Interest received</t>
  </si>
  <si>
    <t>Cumulative surplus at the end of the year</t>
  </si>
  <si>
    <t>current</t>
  </si>
  <si>
    <t>35 day</t>
  </si>
  <si>
    <t>95 day</t>
  </si>
  <si>
    <t>reserve</t>
  </si>
  <si>
    <t>savings</t>
  </si>
  <si>
    <t>total</t>
  </si>
  <si>
    <t>opening bank balance</t>
  </si>
  <si>
    <t>closing bank balance</t>
  </si>
  <si>
    <t>movement</t>
  </si>
  <si>
    <t>interest</t>
  </si>
  <si>
    <t>check</t>
  </si>
  <si>
    <t>Accounts for the year ended 31.12.24</t>
  </si>
  <si>
    <t>Sum of Amount</t>
  </si>
  <si>
    <t>Sum of Fee</t>
  </si>
  <si>
    <t>Sum of Net</t>
  </si>
  <si>
    <t>Count of id</t>
  </si>
  <si>
    <t xml:space="preserve"> Aike vineyard away night </t>
  </si>
  <si>
    <t xml:space="preserve"> Beverley AC 2023 Awards Night -  Friday 22nd March 2024 </t>
  </si>
  <si>
    <t xml:space="preserve"> Beverley AC 'Couch to 5k' programme 2025 </t>
  </si>
  <si>
    <t xml:space="preserve"> Beverley Athletic Club 'Coach to 5k' programme 2024 </t>
  </si>
  <si>
    <t xml:space="preserve"> Beverley Athletic Club Duathlon 2024 </t>
  </si>
  <si>
    <t xml:space="preserve"> Huggate Away night 2024 </t>
  </si>
  <si>
    <t xml:space="preserve"> Hutton Cranswick away night - 7th August 2024 </t>
  </si>
  <si>
    <t xml:space="preserve"> Junior awards 28th April 2024 </t>
  </si>
  <si>
    <t xml:space="preserve"> Little Weighton away night 17th April </t>
  </si>
  <si>
    <t xml:space="preserve"> North Newbald Reverse 2024 </t>
  </si>
  <si>
    <t xml:space="preserve"> Pittaway Beverley 10K 2024 </t>
  </si>
  <si>
    <t xml:space="preserve"> Pittaway Beverley 10k 2025 </t>
  </si>
  <si>
    <t xml:space="preserve"> Pittaway Beverley short race 2024 (fun run) </t>
  </si>
  <si>
    <t xml:space="preserve"> Santa run 2024 </t>
  </si>
  <si>
    <t xml:space="preserve"> Viking Pest Control Walkington 10K  2024 </t>
  </si>
  <si>
    <t xml:space="preserve"> Walkington away night - Dog and Duck Inn May 15th 2024 </t>
  </si>
  <si>
    <t xml:space="preserve"> Westwood Mortgage Advisers Walkington fun run 2024 </t>
  </si>
  <si>
    <t xml:space="preserve"> Westwood relays 2024 </t>
  </si>
  <si>
    <t xml:space="preserve"> Yorkshire Wolds Way Relay Challenge 2024 </t>
  </si>
  <si>
    <t>Total Sum of Amount</t>
  </si>
  <si>
    <t>Total Sum of Fee</t>
  </si>
  <si>
    <t>Total Sum of Net</t>
  </si>
  <si>
    <t>Total Count of id</t>
  </si>
  <si>
    <t>stripe</t>
  </si>
  <si>
    <t>EA</t>
  </si>
  <si>
    <t>payments</t>
  </si>
  <si>
    <t>Membership data</t>
  </si>
  <si>
    <t>Variance</t>
  </si>
  <si>
    <t>Year ended December 2024</t>
  </si>
  <si>
    <t>Year ended December 2023</t>
  </si>
  <si>
    <t>3.1. Charity donations - generated</t>
  </si>
  <si>
    <t>3.2. Charity donations - paid (EYFB)</t>
  </si>
  <si>
    <t>3.3 Charity donations - payable (CTC)</t>
  </si>
  <si>
    <t>Cherry Tree Centre Donation – Beverley AC’s chosen charity for 2024</t>
  </si>
  <si>
    <t xml:space="preserve">walkington donations cash </t>
  </si>
  <si>
    <t>stalls at Walkington 10k</t>
  </si>
  <si>
    <t xml:space="preserve">sale of Walk 1k t-shirts </t>
  </si>
  <si>
    <t>Prize money donated for Bev 10k / Walk 10k</t>
  </si>
  <si>
    <t>Charity donation by sarah Fell for a Golden Fleece place</t>
  </si>
  <si>
    <t xml:space="preserve">cash donations from Bev 10k </t>
  </si>
  <si>
    <t xml:space="preserve">cake stall walkington </t>
  </si>
  <si>
    <t>Lucy's coffee morning (total for the CTC was higher at £1512.33 but some donations were made directly to them via Just Giving £138.18)</t>
  </si>
  <si>
    <t>Walkington 10k donations online &amp; in lieu of t-shirts</t>
  </si>
  <si>
    <t>Beverley 10k donations online &amp; in lieu of t-shirts</t>
  </si>
  <si>
    <t xml:space="preserve">5% of net profit from 2 x 10k </t>
  </si>
  <si>
    <t xml:space="preserve">Santa Run </t>
  </si>
  <si>
    <t xml:space="preserve">Deduction for money spent on bike lights </t>
  </si>
  <si>
    <t>CTC to pay</t>
  </si>
  <si>
    <t>Closing surpluss</t>
  </si>
  <si>
    <t>Surpluss / (Deficit) for the year</t>
  </si>
  <si>
    <t xml:space="preserve">check </t>
  </si>
  <si>
    <t>Fund holdings</t>
  </si>
  <si>
    <t>3.4 Charity donations - paid (Dove House)</t>
  </si>
  <si>
    <t>1.31. Away nights &amp; other club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</si>
</sst>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£&quot;#,##0.00;[Red]\-&quot;£&quot;#,##0.00"/>
    <numFmt numFmtId="43" formatCode="_-* #,##0.00_-;\-* #,##0.00_-;_-* &quot;-&quot;??_-;_-@_-"/>
    <numFmt numFmtId="164" formatCode="#,##0;\(#,##0\)"/>
    <numFmt numFmtId="165" formatCode="_-* #,##0_-;\-* #,##0_-;_-* &quot;-&quot;??_-;_-@_-"/>
    <numFmt numFmtId="166" formatCode="0.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ptos Narrow"/>
      <family val="2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15" fontId="0" fillId="0" borderId="0" xfId="0" applyNumberFormat="1"/>
    <xf numFmtId="0" fontId="0" fillId="33" borderId="0" xfId="0" applyFill="1"/>
    <xf numFmtId="164" fontId="0" fillId="33" borderId="0" xfId="1" applyNumberFormat="1" applyFont="1" applyFill="1"/>
    <xf numFmtId="164" fontId="0" fillId="33" borderId="0" xfId="0" applyNumberFormat="1" applyFill="1"/>
    <xf numFmtId="43" fontId="0" fillId="0" borderId="0" xfId="1" applyFont="1"/>
    <xf numFmtId="43" fontId="0" fillId="0" borderId="0" xfId="0" applyNumberFormat="1"/>
    <xf numFmtId="0" fontId="0" fillId="0" borderId="0" xfId="0" applyAlignment="1">
      <alignment horizontal="left"/>
    </xf>
    <xf numFmtId="0" fontId="0" fillId="0" borderId="0" xfId="0" pivotButton="1"/>
    <xf numFmtId="164" fontId="19" fillId="33" borderId="10" xfId="1" applyNumberFormat="1" applyFont="1" applyFill="1" applyBorder="1"/>
    <xf numFmtId="164" fontId="19" fillId="33" borderId="0" xfId="1" applyNumberFormat="1" applyFont="1" applyFill="1"/>
    <xf numFmtId="164" fontId="19" fillId="33" borderId="10" xfId="0" applyNumberFormat="1" applyFont="1" applyFill="1" applyBorder="1"/>
    <xf numFmtId="165" fontId="0" fillId="0" borderId="0" xfId="0" applyNumberFormat="1"/>
    <xf numFmtId="2" fontId="0" fillId="0" borderId="0" xfId="0" applyNumberFormat="1"/>
    <xf numFmtId="166" fontId="0" fillId="0" borderId="0" xfId="43" applyNumberFormat="1" applyFont="1"/>
    <xf numFmtId="0" fontId="0" fillId="33" borderId="12" xfId="0" applyFill="1" applyBorder="1"/>
    <xf numFmtId="164" fontId="18" fillId="33" borderId="12" xfId="0" applyNumberFormat="1" applyFont="1" applyFill="1" applyBorder="1"/>
    <xf numFmtId="164" fontId="18" fillId="33" borderId="11" xfId="1" applyNumberFormat="1" applyFont="1" applyFill="1" applyBorder="1"/>
    <xf numFmtId="164" fontId="18" fillId="33" borderId="11" xfId="0" applyNumberFormat="1" applyFont="1" applyFill="1" applyBorder="1"/>
    <xf numFmtId="164" fontId="0" fillId="33" borderId="12" xfId="0" applyNumberFormat="1" applyFill="1" applyBorder="1"/>
    <xf numFmtId="164" fontId="0" fillId="33" borderId="11" xfId="0" applyNumberFormat="1" applyFill="1" applyBorder="1"/>
    <xf numFmtId="0" fontId="18" fillId="33" borderId="10" xfId="0" applyFont="1" applyFill="1" applyBorder="1" applyAlignment="1">
      <alignment horizontal="center" wrapText="1"/>
    </xf>
    <xf numFmtId="0" fontId="18" fillId="33" borderId="10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 wrapText="1"/>
    </xf>
    <xf numFmtId="0" fontId="16" fillId="33" borderId="11" xfId="0" applyFont="1" applyFill="1" applyBorder="1" applyAlignment="1">
      <alignment horizontal="center"/>
    </xf>
    <xf numFmtId="0" fontId="0" fillId="33" borderId="11" xfId="0" applyFill="1" applyBorder="1"/>
    <xf numFmtId="0" fontId="18" fillId="33" borderId="12" xfId="0" applyFont="1" applyFill="1" applyBorder="1"/>
    <xf numFmtId="0" fontId="19" fillId="33" borderId="11" xfId="0" applyFont="1" applyFill="1" applyBorder="1"/>
    <xf numFmtId="0" fontId="19" fillId="33" borderId="12" xfId="0" applyFont="1" applyFill="1" applyBorder="1"/>
    <xf numFmtId="0" fontId="18" fillId="33" borderId="11" xfId="0" applyFont="1" applyFill="1" applyBorder="1"/>
    <xf numFmtId="0" fontId="18" fillId="33" borderId="0" xfId="0" applyFont="1" applyFill="1" applyAlignment="1">
      <alignment wrapText="1"/>
    </xf>
    <xf numFmtId="0" fontId="18" fillId="33" borderId="0" xfId="0" applyFont="1" applyFill="1"/>
    <xf numFmtId="165" fontId="18" fillId="33" borderId="0" xfId="0" applyNumberFormat="1" applyFont="1" applyFill="1"/>
    <xf numFmtId="3" fontId="0" fillId="33" borderId="0" xfId="0" applyNumberFormat="1" applyFill="1"/>
    <xf numFmtId="164" fontId="0" fillId="0" borderId="0" xfId="0" applyNumberFormat="1"/>
    <xf numFmtId="43" fontId="0" fillId="0" borderId="0" xfId="1" applyFont="1" applyFill="1"/>
    <xf numFmtId="0" fontId="21" fillId="0" borderId="0" xfId="0" applyFont="1"/>
    <xf numFmtId="0" fontId="22" fillId="0" borderId="0" xfId="0" applyFont="1"/>
    <xf numFmtId="8" fontId="22" fillId="0" borderId="0" xfId="0" applyNumberFormat="1" applyFont="1" applyAlignment="1">
      <alignment horizontal="right" vertical="center"/>
    </xf>
    <xf numFmtId="8" fontId="23" fillId="0" borderId="0" xfId="0" applyNumberFormat="1" applyFont="1" applyAlignment="1">
      <alignment horizontal="right" vertical="center"/>
    </xf>
    <xf numFmtId="0" fontId="23" fillId="0" borderId="0" xfId="0" applyFont="1"/>
    <xf numFmtId="0" fontId="14" fillId="0" borderId="0" xfId="0" applyFont="1"/>
    <xf numFmtId="0" fontId="24" fillId="35" borderId="0" xfId="0" applyFont="1" applyFill="1"/>
    <xf numFmtId="165" fontId="24" fillId="35" borderId="0" xfId="0" applyNumberFormat="1" applyFont="1" applyFill="1"/>
    <xf numFmtId="0" fontId="0" fillId="35" borderId="0" xfId="0" applyFill="1"/>
    <xf numFmtId="0" fontId="25" fillId="35" borderId="0" xfId="0" applyFont="1" applyFill="1"/>
    <xf numFmtId="165" fontId="0" fillId="35" borderId="0" xfId="1" applyNumberFormat="1" applyFont="1" applyFill="1"/>
    <xf numFmtId="8" fontId="0" fillId="35" borderId="0" xfId="0" applyNumberFormat="1" applyFill="1"/>
    <xf numFmtId="165" fontId="0" fillId="35" borderId="0" xfId="0" applyNumberFormat="1" applyFill="1"/>
    <xf numFmtId="0" fontId="0" fillId="33" borderId="14" xfId="0" applyFill="1" applyBorder="1"/>
    <xf numFmtId="0" fontId="0" fillId="33" borderId="15" xfId="0" applyFill="1" applyBorder="1"/>
    <xf numFmtId="165" fontId="0" fillId="33" borderId="15" xfId="0" applyNumberFormat="1" applyFill="1" applyBorder="1"/>
    <xf numFmtId="3" fontId="20" fillId="34" borderId="15" xfId="0" applyNumberFormat="1" applyFont="1" applyFill="1" applyBorder="1"/>
    <xf numFmtId="0" fontId="0" fillId="33" borderId="16" xfId="0" applyFill="1" applyBorder="1"/>
    <xf numFmtId="0" fontId="0" fillId="33" borderId="17" xfId="0" applyFill="1" applyBorder="1"/>
    <xf numFmtId="165" fontId="0" fillId="33" borderId="0" xfId="0" applyNumberFormat="1" applyFill="1"/>
    <xf numFmtId="0" fontId="0" fillId="33" borderId="18" xfId="0" applyFill="1" applyBorder="1"/>
    <xf numFmtId="164" fontId="19" fillId="33" borderId="0" xfId="0" applyNumberFormat="1" applyFont="1" applyFill="1"/>
    <xf numFmtId="0" fontId="18" fillId="33" borderId="19" xfId="0" applyFont="1" applyFill="1" applyBorder="1" applyAlignment="1">
      <alignment wrapText="1"/>
    </xf>
    <xf numFmtId="0" fontId="18" fillId="33" borderId="20" xfId="0" applyFont="1" applyFill="1" applyBorder="1"/>
    <xf numFmtId="165" fontId="18" fillId="33" borderId="20" xfId="0" applyNumberFormat="1" applyFont="1" applyFill="1" applyBorder="1"/>
    <xf numFmtId="0" fontId="0" fillId="33" borderId="20" xfId="0" applyFill="1" applyBorder="1"/>
    <xf numFmtId="0" fontId="0" fillId="33" borderId="21" xfId="0" applyFill="1" applyBorder="1"/>
    <xf numFmtId="0" fontId="18" fillId="33" borderId="14" xfId="0" applyFont="1" applyFill="1" applyBorder="1" applyAlignment="1">
      <alignment horizontal="center"/>
    </xf>
    <xf numFmtId="0" fontId="18" fillId="33" borderId="15" xfId="0" applyFont="1" applyFill="1" applyBorder="1" applyAlignment="1">
      <alignment horizontal="center"/>
    </xf>
    <xf numFmtId="0" fontId="0" fillId="33" borderId="19" xfId="0" applyFill="1" applyBorder="1"/>
    <xf numFmtId="3" fontId="16" fillId="33" borderId="20" xfId="0" applyNumberFormat="1" applyFont="1" applyFill="1" applyBorder="1"/>
    <xf numFmtId="0" fontId="0" fillId="36" borderId="0" xfId="0" applyFill="1"/>
    <xf numFmtId="8" fontId="14" fillId="0" borderId="0" xfId="0" applyNumberFormat="1" applyFont="1"/>
    <xf numFmtId="8" fontId="23" fillId="0" borderId="13" xfId="0" applyNumberFormat="1" applyFont="1" applyBorder="1"/>
    <xf numFmtId="0" fontId="16" fillId="33" borderId="20" xfId="0" applyFont="1" applyFill="1" applyBorder="1" applyAlignment="1">
      <alignment horizontal="center"/>
    </xf>
    <xf numFmtId="0" fontId="18" fillId="33" borderId="14" xfId="0" applyFont="1" applyFill="1" applyBorder="1" applyAlignment="1">
      <alignment horizontal="center"/>
    </xf>
    <xf numFmtId="0" fontId="18" fillId="33" borderId="15" xfId="0" applyFont="1" applyFill="1" applyBorder="1" applyAlignment="1">
      <alignment horizontal="center"/>
    </xf>
    <xf numFmtId="0" fontId="18" fillId="33" borderId="16" xfId="0" applyFont="1" applyFill="1" applyBorder="1" applyAlignment="1">
      <alignment horizontal="center"/>
    </xf>
    <xf numFmtId="0" fontId="16" fillId="33" borderId="19" xfId="0" applyFont="1" applyFill="1" applyBorder="1" applyAlignment="1">
      <alignment horizontal="center"/>
    </xf>
    <xf numFmtId="0" fontId="16" fillId="33" borderId="21" xfId="0" applyFont="1" applyFill="1" applyBorder="1" applyAlignment="1">
      <alignment horizontal="center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1">
    <dxf>
      <numFmt numFmtId="35" formatCode="_-* #,##0.00_-;\-* #,##0.0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evep" refreshedDate="45713.660781365739" createdVersion="8" refreshedVersion="8" minRefreshableVersion="3" recordCount="274" xr:uid="{AC213EE7-F476-4E3D-8024-C4F3796B1D11}">
  <cacheSource type="worksheet">
    <worksheetSource ref="A1:E275" sheet="P&amp;L workings"/>
  </cacheSource>
  <cacheFields count="5">
    <cacheField name="Description" numFmtId="0">
      <sharedItems containsMixedTypes="1" containsNumber="1" containsInteger="1" minValue="100468" maxValue="100473"/>
    </cacheField>
    <cacheField name="Value" numFmtId="0">
      <sharedItems containsSemiMixedTypes="0" containsString="0" containsNumber="1" minValue="-5693.7599999999893" maxValue="33918.379999999655"/>
    </cacheField>
    <cacheField name="Type" numFmtId="0">
      <sharedItems count="2">
        <s v="Income"/>
        <s v="Payments"/>
      </sharedItems>
    </cacheField>
    <cacheField name="P&amp;L Category" numFmtId="0">
      <sharedItems count="23">
        <s v="3.1. Charity donations - generated"/>
        <s v="1.2. Walkington 10k"/>
        <s v="1.3. Away nights &amp; other club events"/>
        <s v="2.10. Training courses"/>
        <s v="2.5. Room hire - cricket club"/>
        <s v="1.10. Other running events - seniors"/>
        <s v="1.8. Awards night"/>
        <s v="2.6. Room hire - leisure centre"/>
        <s v="2.7. Sundries"/>
        <s v="2.1. Club kit"/>
        <s v="2.9. Equipment"/>
        <s v="2.4. Publicity"/>
        <s v="1.1. Beverley 10k"/>
        <s v="2.11. Club admin"/>
        <s v="1.3. Club membership"/>
        <s v="1.9. Junior awards night"/>
        <s v="2.3. Accountant"/>
        <s v="3.2. Charity donations - paid (EYFB)"/>
        <s v="2.8. Stipend"/>
        <s v="1.11. Other running events - juniors"/>
        <s v="1.4. Couch to 5k "/>
        <s v="3.1. Charity donations" u="1"/>
        <s v="1.5. Wolds relay" u="1"/>
      </sharedItems>
    </cacheField>
    <cacheField name="Detail 1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4">
  <r>
    <n v="100473"/>
    <n v="371.46"/>
    <x v="0"/>
    <x v="0"/>
    <s v="Santa run"/>
  </r>
  <r>
    <s v="DEBORAH LEVITT , CHASE , FP 16/12/24 1506 , 02150632209757000N, CHASE"/>
    <n v="28.54"/>
    <x v="0"/>
    <x v="0"/>
    <s v="Donation for CTC"/>
  </r>
  <r>
    <s v="WALKINGTON PLAYING, BEV AC 202401 , VIA MOBILE - PYMT , FP 12/12/24 10 , 19204131606389000N"/>
    <n v="-525"/>
    <x v="1"/>
    <x v="1"/>
    <s v="Playing field"/>
  </r>
  <r>
    <s v="ROB REID , Santa run drinks , VIA MOBILE - PYMT"/>
    <n v="-430.1"/>
    <x v="1"/>
    <x v="2"/>
    <s v="Santa run"/>
  </r>
  <r>
    <s v="SARAH HARRIS-SMITH, LiRF course fee , VIA MOBILE - PYMT , FP 09/12/24 10 , 28174629399836000N"/>
    <n v="-160"/>
    <x v="1"/>
    <x v="3"/>
    <s v="LiRF"/>
  </r>
  <r>
    <s v="DAVE MEILHAN , BEV AC COURSE REFU, VIA MOBILE - PYMT , FP 09/12/24 10 , 45173535464182000N"/>
    <n v="-20"/>
    <x v="1"/>
    <x v="3"/>
    <s v="Refund"/>
  </r>
  <r>
    <s v="k Green , 2 - Beverley AC , VIA MOBILE - PYMT , FP 09/12/24 10 , 19162059566460000N"/>
    <n v="-887.5"/>
    <x v="1"/>
    <x v="2"/>
    <s v="Santa run"/>
  </r>
  <r>
    <s v="BEVERLEY TOWN CRIC, BEV AC SUBS , FP 02/12/24 30 , 35014812081943000N"/>
    <n v="-200"/>
    <x v="1"/>
    <x v="4"/>
    <m/>
  </r>
  <r>
    <s v="ROB SPARKES , XC relays , VIA MOBILE - PYMT , FP 06/11/24 10 , 41120757545606000N"/>
    <n v="-63"/>
    <x v="1"/>
    <x v="5"/>
    <s v="XC Relays"/>
  </r>
  <r>
    <s v="PHILAMINA LIMITED , INV-2590 , VIA MOBILE - PYMT , FP 06/11/24 10 , 23120246276876000N"/>
    <n v="-475"/>
    <x v="1"/>
    <x v="6"/>
    <s v="Venue"/>
  </r>
  <r>
    <s v="EAST RIDING OF YOR, 97311897 , VIA MOBILE - PYMT"/>
    <n v="-299"/>
    <x v="1"/>
    <x v="7"/>
    <m/>
  </r>
  <r>
    <s v="Douglas Sharp , Flowers Refund , VIA MOBILE - PYMT , FP 05/11/24 10 , 05175249452725000N"/>
    <n v="-53.5"/>
    <x v="1"/>
    <x v="8"/>
    <s v="Flowers"/>
  </r>
  <r>
    <s v="BEVERLEY TOWN CRIC, BEV AC SUBS , FP 01/11/24 30 , 06024559599605000N"/>
    <n v="-200"/>
    <x v="1"/>
    <x v="4"/>
    <m/>
  </r>
  <r>
    <s v="Leigh Latham , 7th march 25 , VIA MOBILE - PYMT , FP 22/10/24 10 , 26141902695888000N"/>
    <n v="-150"/>
    <x v="1"/>
    <x v="6"/>
    <s v="Band deposit"/>
  </r>
  <r>
    <s v="GREEK TREAT LIMITE, 1 - Beverley AC , VIA MOBILE - PYMT , FP 22/10/24 10 , 32141534062681000N"/>
    <n v="-250"/>
    <x v="1"/>
    <x v="2"/>
    <s v="Greek Treat"/>
  </r>
  <r>
    <s v="PHILAMINA LIMITED , INV-2589 , VIA MOBILE - PYMT , FP 21/10/24 10 , 64170540390978000N"/>
    <n v="-475"/>
    <x v="1"/>
    <x v="6"/>
    <s v="Venue"/>
  </r>
  <r>
    <s v="Gotport Ltd , 100 Bev AC , VIA MOBILE - PYMT , FP 21/10/24 10 , 36152056286911000N"/>
    <n v="-600"/>
    <x v="1"/>
    <x v="2"/>
    <s v="AGM Food"/>
  </r>
  <r>
    <s v="NORTHERN ATHLETICS, BEV AC 24-25-008 , VIA MOBILE - PYMT"/>
    <n v="-620"/>
    <x v="1"/>
    <x v="5"/>
    <s v="Northern athletics"/>
  </r>
  <r>
    <n v="100472"/>
    <n v="15"/>
    <x v="0"/>
    <x v="0"/>
    <s v="Donation for CTC"/>
  </r>
  <r>
    <s v="CHIVERS V A , Coffee Morning , VIA MOBILE - PYMT"/>
    <n v="86"/>
    <x v="0"/>
    <x v="0"/>
    <s v="Coffee morning"/>
  </r>
  <r>
    <s v="St marys parochial, Lucys coffee morn , VIA MOBILE - PYMT , FP 07/10/24 10 , 28135557924302000N"/>
    <n v="-527.66999999999996"/>
    <x v="1"/>
    <x v="0"/>
    <s v="Coffee morning"/>
  </r>
  <r>
    <n v="100471"/>
    <n v="1815.82"/>
    <x v="0"/>
    <x v="0"/>
    <s v="Coffee morning"/>
  </r>
  <r>
    <s v="BANT NJ&amp;RAR , CLUB KIT OCT 24 , FP 07/10/24 1515 , 814346155151700101"/>
    <n v="30"/>
    <x v="0"/>
    <x v="9"/>
    <m/>
  </r>
  <r>
    <s v="BEVERLEY TOWN CRIC, BEV AC SUBS , FP 01/10/24 30 , 17024701818494000N"/>
    <n v="-200"/>
    <x v="1"/>
    <x v="4"/>
    <m/>
  </r>
  <r>
    <s v="RIDGEWAY TEXTILES , BEV AC 38700 , VIA MOBILE - PYMT , FP 01/10/24 10 , 06081510786400000N"/>
    <n v="-346.8"/>
    <x v="1"/>
    <x v="9"/>
    <m/>
  </r>
  <r>
    <s v="HULL CULTURE AND L, 4000078023 , VIA MOBILE - PYMT"/>
    <n v="-350"/>
    <x v="1"/>
    <x v="5"/>
    <s v="Track"/>
  </r>
  <r>
    <s v="GREEK TREAT LTD , GREEK TREAT , FP 07/09/24 1546 , RP4659985015142400"/>
    <n v="30"/>
    <x v="0"/>
    <x v="0"/>
    <s v="Walkington stall"/>
  </r>
  <r>
    <s v="DALE LUMB , PEAKYGRINDERS , FP 07/09/24 1354 , 00151086632BBVFLCV"/>
    <n v="30"/>
    <x v="0"/>
    <x v="0"/>
    <s v="Walkington stall"/>
  </r>
  <r>
    <s v="J DICKINSON , BEVAC AWAY NEWBALD, VIA MOBILE - PYMT , FP 03/09/24 10 , 45091639062209000N"/>
    <n v="-324"/>
    <x v="1"/>
    <x v="2"/>
    <s v="Newbald"/>
  </r>
  <r>
    <s v="BEVERLEY TOWN CRIC, BEV AC SUBS , FP 02/09/24 30 , 55014423140108000N"/>
    <n v="-200"/>
    <x v="1"/>
    <x v="4"/>
    <m/>
  </r>
  <r>
    <s v="ROB REID , Relays Food , VIA MOBILE - PYMT"/>
    <n v="-300"/>
    <x v="1"/>
    <x v="2"/>
    <s v="Relays food"/>
  </r>
  <r>
    <s v="ROB REID , Jerry can taps , VIA MOBILE - PYMT"/>
    <n v="-16.989999999999998"/>
    <x v="1"/>
    <x v="10"/>
    <s v="Jerry can taps"/>
  </r>
  <r>
    <s v="LUCY STAMFORD , Walkychocs , VIA MOBILE - PYMT , FP 27/08/24 10 , 06135636895125000N"/>
    <n v="-27.9"/>
    <x v="1"/>
    <x v="1"/>
    <s v="Chocs"/>
  </r>
  <r>
    <s v="LEWIS HOLLOWAY , YOUR LICENCE , VIA MOBILE - PYMT , FP 26/08/24 10 , 63220831282327000N"/>
    <n v="-20"/>
    <x v="1"/>
    <x v="8"/>
    <s v="Licence"/>
  </r>
  <r>
    <s v="ROB REID , CABLE TIES , VIA MOBILE - PYMT"/>
    <n v="-10.02"/>
    <x v="1"/>
    <x v="10"/>
    <s v="Cable ties"/>
  </r>
  <r>
    <s v="ROB REID , Licence renewal , VIA MOBILE - PYMT"/>
    <n v="-20"/>
    <x v="1"/>
    <x v="8"/>
    <s v="Licence"/>
  </r>
  <r>
    <n v="100470"/>
    <n v="144.5"/>
    <x v="0"/>
    <x v="0"/>
    <s v="CTC"/>
  </r>
  <r>
    <n v="100470"/>
    <n v="106.5"/>
    <x v="0"/>
    <x v="1"/>
    <s v="entry fees"/>
  </r>
  <r>
    <s v="PHILAMINA LIMITED , INV-2591 , VIA MOBILE - PYMT , FP 12/08/24 10 , 07212247830535000N"/>
    <n v="-500"/>
    <x v="1"/>
    <x v="6"/>
    <s v="Venue"/>
  </r>
  <r>
    <s v="LAURA EGAN , BEV AC REFUND TREE, VIA MOBILE - PYMT , FP 12/08/24 10 , 49212523495421000N"/>
    <n v="-50"/>
    <x v="1"/>
    <x v="11"/>
    <s v="Tree festival"/>
  </r>
  <r>
    <s v="J DICKINSON , BEVAC Away huttonc, VIA MOBILE - PYMT , FP 12/08/24 10 , 04213438712228000N"/>
    <n v="-638"/>
    <x v="1"/>
    <x v="2"/>
    <s v="Hutton Cranswick"/>
  </r>
  <r>
    <s v="LUCY STAMFORD FINA, Walkprizrachellove, VIA MOBILE - PYMT"/>
    <n v="-15"/>
    <x v="1"/>
    <x v="1"/>
    <s v="Prizes"/>
  </r>
  <r>
    <s v="EAST RIDING OF YOR, 96441320 , VIA MOBILE - PYMT"/>
    <n v="-230"/>
    <x v="1"/>
    <x v="7"/>
    <m/>
  </r>
  <r>
    <s v="BEVERLEY TOWN CRIC, BEV AC SUBS , FP 01/08/24 30 , 28024534058360000N"/>
    <n v="-200"/>
    <x v="1"/>
    <x v="4"/>
    <m/>
  </r>
  <r>
    <s v="LAURA ANDREW , WALK 10K VET PRIZE, VIA MOBILE - PYMT , FP 31/07/24 10 , 62223859849860000N"/>
    <n v="-15"/>
    <x v="1"/>
    <x v="1"/>
    <s v="Prizes"/>
  </r>
  <r>
    <s v="MILLIE BERRY , WALKY 10K team , VIA MOBILE - PYMT , FP 25/07/24 10 , 64220452787436000N"/>
    <n v="-15"/>
    <x v="1"/>
    <x v="1"/>
    <s v="Prizes"/>
  </r>
  <r>
    <s v="STEPHEN G OSTLER , Walky V50 , VIA MOBILE - PYMT , FP 25/07/24 10 , 14214000895025000N"/>
    <n v="-15"/>
    <x v="1"/>
    <x v="1"/>
    <s v="Prizes"/>
  </r>
  <r>
    <s v="ZOE TWIDALE , ROXIE WALKY 10ku19, VIA MOBILE - PYMT , FP 25/07/24 10 , 30212938960392000N"/>
    <n v="-30"/>
    <x v="1"/>
    <x v="1"/>
    <s v="Prizes"/>
  </r>
  <r>
    <s v="SEBASTIAN PEARSON , Walky 10K UNDER 19, VIA MOBILE - PYMT , FP 25/07/24 10 , 45212821941100000N"/>
    <n v="-15"/>
    <x v="1"/>
    <x v="1"/>
    <s v="Prizes"/>
  </r>
  <r>
    <s v="JOANNE HASTINGS , WALKY 10K 3rd , VIA MOBILE - PYMT , FP 25/07/24 10 , 57211918282212000N"/>
    <n v="-50"/>
    <x v="1"/>
    <x v="1"/>
    <s v="Prizes"/>
  </r>
  <r>
    <s v="NAOMI DRAKEFORD , Walky10K 1ST PRIZE, VIA MOBILE - PYMT , FP 25/07/24 10 , 39211715721170000N"/>
    <n v="-100"/>
    <x v="1"/>
    <x v="1"/>
    <s v="Prizes"/>
  </r>
  <r>
    <s v="PETER NEEDLER , Walky10K V75 , VIA MOBILE - PYMT , FP 25/07/24 10 , 42215649929961000N"/>
    <n v="-15"/>
    <x v="1"/>
    <x v="1"/>
    <s v="Prizes"/>
  </r>
  <r>
    <s v="ALAN FLINT , Walky10K V70 , VIA MOBILE - PYMT , FP 25/07/24 10 , 56215554826249000N"/>
    <n v="-15"/>
    <x v="1"/>
    <x v="1"/>
    <s v="Prizes"/>
  </r>
  <r>
    <s v="DAVID LANCASTER , WALK 10K V65 , VIA MOBILE - PYMT , FP 25/07/24 10 , 35215245489278000N"/>
    <n v="-15"/>
    <x v="1"/>
    <x v="1"/>
    <s v="Prizes"/>
  </r>
  <r>
    <s v="SARA ROOKYARD , Walky 10K v50 , VIA MOBILE - PYMT , FP 25/07/24 10 , 19214102943896000N"/>
    <n v="-15"/>
    <x v="1"/>
    <x v="1"/>
    <s v="Prizes"/>
  </r>
  <r>
    <s v="Joanne Drewery , Walky 10K V45 , VIA MOBILE - PYMT , FP 25/07/24 10 , 49213733644789000N"/>
    <n v="-15"/>
    <x v="1"/>
    <x v="1"/>
    <s v="Prizes"/>
  </r>
  <r>
    <s v="NAOMI WILEMAN , WALKY10K 2nd PRIZE, VIA MOBILE - PYMT , FP 25/07/24 10 , 50211812189734000N"/>
    <n v="-75"/>
    <x v="1"/>
    <x v="1"/>
    <s v="Prizes"/>
  </r>
  <r>
    <s v="Nicholas Oehring , Walky 10K 2nd , VIA MOBILE - PYMT , FP 25/07/24 10 , 09211105519696000N"/>
    <n v="-75"/>
    <x v="1"/>
    <x v="1"/>
    <s v="Prizes"/>
  </r>
  <r>
    <s v="E Spencer-Jones , Walky 10K 4th , VIA MOBILE - PYMT , FP 25/07/24 10 , 31212142448824000N"/>
    <n v="-25"/>
    <x v="1"/>
    <x v="1"/>
    <s v="Prizes"/>
  </r>
  <r>
    <s v="Max Price , Walky 10K Team , VIA MOBILE - PYMT , FP 25/07/24 10 , 56220020749046000N"/>
    <n v="-15"/>
    <x v="1"/>
    <x v="1"/>
    <s v="Prizes"/>
  </r>
  <r>
    <s v="TRACEY GIBSON , BEV 10K VET60 , VIA MOBILE - PYMT , FP 25/07/24 10 , 23215124841758000N"/>
    <n v="-15"/>
    <x v="1"/>
    <x v="12"/>
    <s v="Prizes"/>
  </r>
  <r>
    <s v="Andrew Forsyth , Walky 10K V60 , VIA MOBILE - PYMT , FP 25/07/24 10 , 37214909516239000N"/>
    <n v="-15"/>
    <x v="1"/>
    <x v="1"/>
    <s v="Prizes"/>
  </r>
  <r>
    <s v="Ian Beaver , Walky V55 , VIA MOBILE - PYMT , FP 25/07/24 10 , 22214242406018000N"/>
    <n v="-15"/>
    <x v="1"/>
    <x v="1"/>
    <s v="Prizes"/>
  </r>
  <r>
    <s v="Martin Downer , Walky 10k V40tm , VIA MOBILE - PYMT , FP 25/07/24 10 , 36213233439446000N"/>
    <n v="-30"/>
    <x v="1"/>
    <x v="1"/>
    <s v="Prizes"/>
  </r>
  <r>
    <s v="DAVID MCKINNON , Walky 10K 2 PRIZES, VIA MOBILE - PYMT , FP 25/07/24 10 , 20210753988035000N"/>
    <n v="-115"/>
    <x v="1"/>
    <x v="1"/>
    <s v="Prizes"/>
  </r>
  <r>
    <s v="Mark Thomas , Walky 10k V45 , VIA MOBILE - PYMT , FP 25/07/24 10 , 11213506343589000N"/>
    <n v="-15"/>
    <x v="1"/>
    <x v="1"/>
    <s v="Prizes"/>
  </r>
  <r>
    <s v="Anna Pugson , Walky 10K 5th , VIA MOBILE - PYMT , FP 25/07/24 10 , 49212627977190000N"/>
    <n v="-30"/>
    <x v="1"/>
    <x v="1"/>
    <s v="Prizes"/>
  </r>
  <r>
    <s v="GREGAN CLARKSON , Walky 5th PRIZE , VIA MOBILE - PYMT , FP 25/07/24 10 , 16211548567738000N"/>
    <n v="-15"/>
    <x v="1"/>
    <x v="1"/>
    <s v="Prizes"/>
  </r>
  <r>
    <s v="GARETH COOKE , Walky 4th PLACE , VIA MOBILE - PYMT , FP 25/07/24 10 , 60211433423056000N"/>
    <n v="-25"/>
    <x v="1"/>
    <x v="1"/>
    <s v="Prizes"/>
  </r>
  <r>
    <s v="Callum Ely , Walky 3rd , VIA MOBILE - PYMT , FP 25/07/24 10 , 43211328545639000N"/>
    <n v="-50"/>
    <x v="1"/>
    <x v="1"/>
    <s v="Prizes"/>
  </r>
  <r>
    <s v="Veronica Banks , Walky 10K V65 , VIA MOBILE - PYMT"/>
    <n v="-15"/>
    <x v="1"/>
    <x v="1"/>
    <s v="Prizes"/>
  </r>
  <r>
    <s v="FIONA OAKES , Admin bev AC , VIA MOBILE - PYMT , FP 25/07/24 10 , 26114050094914000N"/>
    <n v="-62.79"/>
    <x v="1"/>
    <x v="13"/>
    <m/>
  </r>
  <r>
    <s v="HUMBERSIDE AND LIN, BEVAC ORIENT , VIA MOBILE - PYMT , FP 24/07/24 10 , 36223917860807000N"/>
    <n v="-50"/>
    <x v="1"/>
    <x v="2"/>
    <s v="Orienteering"/>
  </r>
  <r>
    <s v="LEWIS HOLLOWAY , BARRYS Licence , VIA MOBILE - PYMT , FP 25/07/24 10 , 12133923559199000N"/>
    <n v="-20"/>
    <x v="1"/>
    <x v="8"/>
    <s v="Licence"/>
  </r>
  <r>
    <s v="ADDPLANT LIMITED , T/137524 BEV AC , VIA MOBILE - PYMT , FP 25/07/24 10 , 54113635231335000N"/>
    <n v="-774"/>
    <x v="1"/>
    <x v="1"/>
    <s v="Portaloos"/>
  </r>
  <r>
    <s v="HULL CULTURE AND L, 4000077010 , VIA MOBILE - PYMT"/>
    <n v="-80"/>
    <x v="1"/>
    <x v="5"/>
    <s v="Track"/>
  </r>
  <r>
    <s v="WHITE A , ADAM WHITE , FP 24/07/24 1758 , 503449948571427001"/>
    <n v="5"/>
    <x v="0"/>
    <x v="2"/>
    <s v="Food"/>
  </r>
  <r>
    <s v="I BEAVER , WALKINGTON AC , FP 23/07/24 0826 , 300000001394335318"/>
    <n v="10"/>
    <x v="0"/>
    <x v="0"/>
    <s v="CTC"/>
  </r>
  <r>
    <s v="J Dickinson , Bev ac refund Aike, VIA MOBILE - PYMT , FP 17/07/24 10 , 17215751312575000N"/>
    <n v="-500"/>
    <x v="1"/>
    <x v="2"/>
    <s v="Aike"/>
  </r>
  <r>
    <s v="MEDICS UK (NORTH E, 3458 , VIA MOBILE - PYMT , FP 17/07/24 10 , 44223558492053000N"/>
    <n v="-1090"/>
    <x v="1"/>
    <x v="1"/>
    <s v="Medics"/>
  </r>
  <r>
    <s v="PAUL ALLEN , BEV AC PA BATTERY , VIA MOBILE - PYMT , FP 17/07/24 10 , 55223207303332000N"/>
    <n v="-45.99"/>
    <x v="1"/>
    <x v="10"/>
    <s v="PA Battery"/>
  </r>
  <r>
    <s v="NEIL BANT , Bev AC postage , VIA MOBILE - PYMT , FP 17/07/24 10 , 39223838104135000N"/>
    <n v="-3.1"/>
    <x v="1"/>
    <x v="8"/>
    <s v="Postage"/>
  </r>
  <r>
    <s v="SAM ALLEN , BEV 10K - postage , VIA MOBILE - PYMT , FP 17/07/24 10 , 55223408298778000N"/>
    <n v="-1.55"/>
    <x v="1"/>
    <x v="12"/>
    <s v="Postage"/>
  </r>
  <r>
    <s v="JMH SOLUTIONS LTD , 150 BEV AC , VIA MOBILE - PYMT , FP 17/07/24 10 , 02222946155381000N"/>
    <n v="-1927.25"/>
    <x v="1"/>
    <x v="1"/>
    <s v="Timing"/>
  </r>
  <r>
    <s v="JAYNE DALE , CAKE STALL , FP 15/07/24 1139 , 00151263632BBKSXFX"/>
    <n v="386.05"/>
    <x v="0"/>
    <x v="0"/>
    <s v="Walkington cake stall"/>
  </r>
  <r>
    <n v="100469"/>
    <n v="10"/>
    <x v="0"/>
    <x v="0"/>
    <s v="CTC"/>
  </r>
  <r>
    <s v="BANT NJ&amp;RAR , CLUB KIT JUN 24 , FP 03/07/24 1958 , 434682338591307001"/>
    <n v="96"/>
    <x v="0"/>
    <x v="9"/>
    <m/>
  </r>
  <r>
    <s v="ANDREW TATE , DUATHLON FOOD , VIA MOBILE - PYMT , FP 03/07/24 10 , 19180609591704000N"/>
    <n v="-186.15"/>
    <x v="1"/>
    <x v="2"/>
    <s v="Duathlon food"/>
  </r>
  <r>
    <s v="BEVERLEY TOWN CRIC, BEV AC SUBS , FP 01/07/24 30 , 17014813307050000N"/>
    <n v="-200"/>
    <x v="1"/>
    <x v="4"/>
    <m/>
  </r>
  <r>
    <n v="100468"/>
    <n v="40"/>
    <x v="0"/>
    <x v="0"/>
    <s v="CTC"/>
  </r>
  <r>
    <s v="WESTWOOD MORTGAGE , 04WALK2024 , FP 25/06/24 1105 , 00156522632BHRGNST"/>
    <n v="400"/>
    <x v="0"/>
    <x v="1"/>
    <s v="Sponsorship fun run"/>
  </r>
  <r>
    <s v="JH + CC VAN , KOBUS FOOD , FP 19/06/24 0833 , RP4659984415350300"/>
    <n v="12"/>
    <x v="0"/>
    <x v="2"/>
    <s v="Food"/>
  </r>
  <r>
    <s v="LEWIS HOLLOWAY , Barrys cones , VIA MOBILE - PYMT , FP 15/06/24 10 , 37080757263840000N"/>
    <n v="-13.99"/>
    <x v="1"/>
    <x v="10"/>
    <s v="Cones"/>
  </r>
  <r>
    <s v="Emma Wells , Tyler prize Bev , VIA MOBILE - PYMT , FP 15/06/24 10 , 32074202048990000N"/>
    <n v="-10"/>
    <x v="1"/>
    <x v="12"/>
    <s v="Price"/>
  </r>
  <r>
    <s v="COLIN LAMBERT , ADVANCED SIGNS , VIA MOBILE - PYMT , FP 14/06/24 10 , 03161053892737000N"/>
    <n v="-78"/>
    <x v="1"/>
    <x v="10"/>
    <s v="Signs"/>
  </r>
  <r>
    <s v="WOLDS INN LTD , BEVERLEY AC , VIA MOBILE - PYMT , FP 12/06/24 10 , 30203529898599000N"/>
    <n v="-564"/>
    <x v="1"/>
    <x v="2"/>
    <s v="Wolds relay"/>
  </r>
  <r>
    <s v="Daphne Ellmore , Bev 10k vet prize , VIA MOBILE - PYMT , FP 09/06/24 10 , 45120511597982000N"/>
    <n v="-15"/>
    <x v="1"/>
    <x v="12"/>
    <s v="Prizes"/>
  </r>
  <r>
    <s v="C WILLIAMSON , Membership Bev AC , VIA MOBILE - PYMT , FP 09/06/24 10 , 45122218044311000N"/>
    <n v="-34"/>
    <x v="1"/>
    <x v="14"/>
    <m/>
  </r>
  <r>
    <s v="C WILLIAMSON , BEV AC EXPENSES , VIA MOBILE - PYMT , FP 09/06/24 10 , 08122143594655000N"/>
    <n v="-13"/>
    <x v="1"/>
    <x v="8"/>
    <s v="expenses"/>
  </r>
  <r>
    <s v="Viking Pest Contro, Walk 10k t-shirts , VIA MOBILE - PYMT , FP 09/06/24 10 , 33120135645201000N"/>
    <n v="-2250"/>
    <x v="1"/>
    <x v="1"/>
    <s v="T Shirts"/>
  </r>
  <r>
    <s v="Matthew Frampton , Bev 10k beaver cln, VIA MOBILE - PYMT"/>
    <n v="-25"/>
    <x v="1"/>
    <x v="12"/>
    <s v="Beaver clean"/>
  </r>
  <r>
    <s v="ROB REID , BEV 10K VARIOUS , VIA MOBILE - PYMT"/>
    <n v="-41.47"/>
    <x v="1"/>
    <x v="12"/>
    <s v="Sundries"/>
  </r>
  <r>
    <s v="DAVID WHITING , BEV 10K short race, VIA MOBILE - PYMT"/>
    <n v="-15"/>
    <x v="1"/>
    <x v="12"/>
    <s v="Prizes"/>
  </r>
  <r>
    <s v="EAST RIDING OF YOR, 96111568 , VIA MOBILE - PYMT"/>
    <n v="-307"/>
    <x v="1"/>
    <x v="7"/>
    <m/>
  </r>
  <r>
    <s v="NYM PARK AUTHORITY, BEV AC WOLDS RELAY, VIA MOBILE - PYMT , FP 06/06/24 10 , 58070857113165000N"/>
    <n v="-170"/>
    <x v="1"/>
    <x v="2"/>
    <s v="Wolds relay"/>
  </r>
  <r>
    <s v="BEVERLEY TOWN CRIC, BEV AC SUBS , FP 03/06/24 30 , 42014940432475000N"/>
    <n v="-200"/>
    <x v="1"/>
    <x v="4"/>
    <m/>
  </r>
  <r>
    <s v="William Anderson , Bev 10k team prize, VIA MOBILE - PYMT , FP 02/06/24 10 , 12212807557084000N"/>
    <n v="-15"/>
    <x v="1"/>
    <x v="12"/>
    <s v="Prizes"/>
  </r>
  <r>
    <s v="Elizabeth Parsons , Bev 10k F50 prize , VIA MOBILE - PYMT , FP 02/06/24 10 , 12211701560924000N"/>
    <n v="-15"/>
    <x v="1"/>
    <x v="12"/>
    <s v="Prizes"/>
  </r>
  <r>
    <s v="JACKSON SMITH , BEV 10K PRIZE , VIA MOBILE - PYMT , FP 02/06/24 10 , 06210334949538000N"/>
    <n v="-15"/>
    <x v="1"/>
    <x v="12"/>
    <s v="Prizes"/>
  </r>
  <r>
    <s v="BENJAMIN ATKINSON , BEV 10K WATER , VIA MOBILE - PYMT , FP 02/06/24 10 , 07204810505410000N"/>
    <n v="-28.8"/>
    <x v="1"/>
    <x v="12"/>
    <s v="Water"/>
  </r>
  <r>
    <s v="SEQN KELLY , BEV 10K VET PRIZE , VIA MOBILE - PYMT , FP 02/06/24 10 , 47211837352254000N"/>
    <n v="-25"/>
    <x v="1"/>
    <x v="12"/>
    <s v="Prizes"/>
  </r>
  <r>
    <s v="James Beevers , Bev 10k team prize, VIA MOBILE - PYMT , FP 02/06/24 10 , 55212451848414000N"/>
    <n v="-20"/>
    <x v="1"/>
    <x v="12"/>
    <s v="Prizes"/>
  </r>
  <r>
    <s v="John Gray , Bev 10k V60 prize , VIA MOBILE - PYMT , FP 02/06/24 10 , 59212316427526000N"/>
    <n v="-15"/>
    <x v="1"/>
    <x v="12"/>
    <s v="Prizes"/>
  </r>
  <r>
    <s v="Stephen Jackson , Bev 10k V60 prize , VIA MOBILE - PYMT , FP 02/06/24 10 , 54212151525637000N"/>
    <n v="-25"/>
    <x v="1"/>
    <x v="12"/>
    <s v="Prizes"/>
  </r>
  <r>
    <s v="Helen Smith , Bev 10k F55 prize , VIA MOBILE - PYMT , FP 02/06/24 10 , 50212017793718000N"/>
    <n v="-15"/>
    <x v="1"/>
    <x v="12"/>
    <s v="Prizes"/>
  </r>
  <r>
    <s v="ISABELLE WALBY , BEV 10K U18 PRIZE , VIA MOBILE - PYMT , FP 02/06/24 10 , 64211526706014000N"/>
    <n v="-15"/>
    <x v="1"/>
    <x v="12"/>
    <s v="Prizes"/>
  </r>
  <r>
    <s v="P ANDREW VERNER , Bev short race , VIA MOBILE - PYMT , FP 02/06/24 10 , 03211354291166000N"/>
    <n v="-10"/>
    <x v="1"/>
    <x v="12"/>
    <s v="Price"/>
  </r>
  <r>
    <s v="MWJ , 14430 BEV AC , VIA MOBILE - PYMT , FP 02/06/24 10 , 29204334999349000N"/>
    <n v="-714.02"/>
    <x v="1"/>
    <x v="12"/>
    <s v="Trophies"/>
  </r>
  <r>
    <s v="Stefan Lumley , Bev 10k team prize, VIA MOBILE - PYMT , FP 02/06/24 10 , 05212626169870000N"/>
    <n v="-20"/>
    <x v="1"/>
    <x v="12"/>
    <s v="Prizes"/>
  </r>
  <r>
    <s v="JOANNA HOWE , Bev short race , VIA MOBILE - PYMT , FP 02/06/24 10 , 05210543676277000N"/>
    <n v="-15"/>
    <x v="1"/>
    <x v="12"/>
    <s v="Price"/>
  </r>
  <r>
    <s v="MWJ , 14427 BEV AC , VIA MOBILE - PYMT , FP 02/06/24 10 , 45204514865192000N"/>
    <n v="-91.08"/>
    <x v="1"/>
    <x v="12"/>
    <s v="engraving"/>
  </r>
  <r>
    <s v="ROB REID , BEV 10K WASTE BINS, VIA MOBILE - PYMT"/>
    <n v="-60"/>
    <x v="1"/>
    <x v="12"/>
    <s v="Waste bins"/>
  </r>
  <r>
    <s v="JAMES WILSON , BEV 10K VET PRIZE , VIA MOBILE - PYMT"/>
    <n v="-15"/>
    <x v="1"/>
    <x v="12"/>
    <s v="Prizes"/>
  </r>
  <r>
    <s v="JONATHAN FROST , BEV 10K PRIZE , VIA MOBILE - PYMT"/>
    <n v="-40"/>
    <x v="1"/>
    <x v="12"/>
    <s v="Prizes"/>
  </r>
  <r>
    <s v="B ATKINSON , FP 03/06/24 0825 , 200000001356136545"/>
    <n v="28.8"/>
    <x v="0"/>
    <x v="1"/>
    <s v="expenses water"/>
  </r>
  <r>
    <s v="Sherene Wilshere , Bev 10k team prize, VIA MOBILE - PYMT , FP 24/05/24 10 , 55211012343664000N"/>
    <n v="-20"/>
    <x v="1"/>
    <x v="12"/>
    <s v="Prizes"/>
  </r>
  <r>
    <s v="Steven Babb , Bev 10k vet prize , VIA MOBILE - PYMT , FP 26/05/24 10 , 16200440558558000N"/>
    <n v="-15"/>
    <x v="1"/>
    <x v="12"/>
    <s v="Prizes"/>
  </r>
  <r>
    <s v="M CLAIRE TRAINOR , BEV 10K VET PRIZE , VIA MOBILE - PYMT , FP 26/05/24 10 , 51200315115963000N"/>
    <n v="-15"/>
    <x v="1"/>
    <x v="12"/>
    <s v="Prizes"/>
  </r>
  <r>
    <s v="Deborah Church , Bev 10k vet prize , VIA MOBILE - PYMT , FP 26/05/24 10 , 15200208285981000N"/>
    <n v="-25"/>
    <x v="1"/>
    <x v="12"/>
    <s v="Prizes"/>
  </r>
  <r>
    <s v="Benjamin Atkinson , Bev 10k water , VIA MOBILE - PYMT , FP 24/05/24 10 , 40211952642419000N"/>
    <n v="-28.8"/>
    <x v="1"/>
    <x v="12"/>
    <s v="Water"/>
  </r>
  <r>
    <s v="B Lisowski , Bev 10k 5th prize , VIA MOBILE - PYMT , FP 24/05/24 10 , 50211228509582000N"/>
    <n v="-30"/>
    <x v="1"/>
    <x v="12"/>
    <s v="Prizes"/>
  </r>
  <r>
    <s v="KATIE WISE , BEV 10K PRIZES , VIA MOBILE - PYMT"/>
    <n v="-25"/>
    <x v="1"/>
    <x v="12"/>
    <s v="Prizes"/>
  </r>
  <r>
    <s v="Kyla Forder , Bev race U17 prize, VIA MOBILE - PYMT , FP 22/05/24 10 , 30221933231925000N"/>
    <n v="-10"/>
    <x v="1"/>
    <x v="12"/>
    <s v="Price"/>
  </r>
  <r>
    <s v="INDIE PROUDLOVE , BEV short PRIZES , VIA MOBILE - PYMT , FP 22/05/24 10 , 10220716768443000N"/>
    <n v="-25"/>
    <x v="1"/>
    <x v="12"/>
    <s v="Price"/>
  </r>
  <r>
    <s v="V Williamson , Bev 10k vet prize , VIA MOBILE - PYMT , FP 22/05/24 10 , 56215944558541000N"/>
    <n v="-25"/>
    <x v="1"/>
    <x v="12"/>
    <s v="Prizes"/>
  </r>
  <r>
    <s v="KAREN PARK , BEV 10K VET PRIZE , VIA MOBILE - PYMT , FP 22/05/24 10 , 50215700145678000N"/>
    <n v="-25"/>
    <x v="1"/>
    <x v="12"/>
    <s v="Prizes"/>
  </r>
  <r>
    <s v="WOLD TOP , BEV AC 98879 , VIA MOBILE - PYMT , FP 23/05/24 10 , 39132154988453000N"/>
    <n v="-110.2"/>
    <x v="1"/>
    <x v="2"/>
    <s v="Wolds relay"/>
  </r>
  <r>
    <s v="E JANINE LEA PRICE, Bev race U13 prize, VIA MOBILE - PYMT , FP 22/05/24 10 , 63221827795543000N"/>
    <n v="-10"/>
    <x v="1"/>
    <x v="12"/>
    <s v="Price"/>
  </r>
  <r>
    <s v="L KIMBERLEY BAKER , Bev race prize , VIA MOBILE - PYMT , FP 22/05/24 10 , 27221156935807000N"/>
    <n v="-10"/>
    <x v="1"/>
    <x v="12"/>
    <s v="Price"/>
  </r>
  <r>
    <s v="PHILLIP TEDD , BEV race PRIZE , VIA MOBILE - PYMT , FP 22/05/24 10 , 34220825917363000N"/>
    <n v="-15"/>
    <x v="1"/>
    <x v="12"/>
    <s v="Price"/>
  </r>
  <r>
    <s v="Michael Thompson , Bev 10k vet prize , VIA MOBILE - PYMT , FP 22/05/24 10 , 47220106791456000N"/>
    <n v="-25"/>
    <x v="1"/>
    <x v="12"/>
    <s v="Prizes"/>
  </r>
  <r>
    <s v="DAVID I ANSON , BEV 10K VET PRIZE , VIA MOBILE - PYMT , FP 22/05/24 10 , 40215825960361000N"/>
    <n v="-15"/>
    <x v="1"/>
    <x v="12"/>
    <s v="Prizes"/>
  </r>
  <r>
    <s v="Jay Thorne , Bev race prize , VIA MOBILE - PYMT , FP 22/05/24 10 , 32221035146479000N"/>
    <n v="-15"/>
    <x v="1"/>
    <x v="12"/>
    <s v="Price"/>
  </r>
  <r>
    <s v="Darryl Koekemoer , Bev 10k team prize, VIA MOBILE - PYMT , FP 22/05/24 10 , 43220309891754000N"/>
    <n v="-15"/>
    <x v="1"/>
    <x v="12"/>
    <s v="Prizes"/>
  </r>
  <r>
    <s v="PAUL CARTWRIGHT , BEV 10K VET PRIZE , VIA MOBILE - PYMT , FP 22/05/24 10 , 22215632419014000N"/>
    <n v="-25"/>
    <x v="1"/>
    <x v="12"/>
    <s v="Prizes"/>
  </r>
  <r>
    <s v="Frederick Jorna , Bev race U13 prize, VIA MOBILE - PYMT , FP 22/05/24 10 , 26221520694190000N"/>
    <n v="-15"/>
    <x v="1"/>
    <x v="12"/>
    <s v="Price"/>
  </r>
  <r>
    <s v="Rebecca Meilhan , Bev race prizes , VIA MOBILE - PYMT , FP 22/05/24 10 , 17220543028988000N"/>
    <n v="-25"/>
    <x v="1"/>
    <x v="12"/>
    <s v="Price"/>
  </r>
  <r>
    <s v="AMANDA DEAN , BEV 10K VET PRIZE , VIA MOBILE - PYMT , FP 22/05/24 10 , 57215740050709000N"/>
    <n v="-25"/>
    <x v="1"/>
    <x v="12"/>
    <s v="Prizes"/>
  </r>
  <r>
    <s v="Tracey Gibson , Bev 10k vet prize , VIA MOBILE - PYMT , FP 22/05/24 10 , 58215601468382000N"/>
    <n v="-15"/>
    <x v="1"/>
    <x v="12"/>
    <s v="Prizes"/>
  </r>
  <r>
    <s v="Julie Masterman , Bev 10k vets prize, VIA MOBILE - PYMT , FP 22/05/24 10 , 22215446623057000N"/>
    <n v="-25"/>
    <x v="1"/>
    <x v="12"/>
    <s v="Prizes"/>
  </r>
  <r>
    <s v="Grace Mcclane , Bev race U13 prize, VIA MOBILE - PYMT"/>
    <n v="-15"/>
    <x v="1"/>
    <x v="12"/>
    <s v="Price"/>
  </r>
  <r>
    <s v="VENIKA MOVERLEY , BEV 10K PRIZE , VIA MOBILE - PYMT , FP 22/05/24 10 , 49181550146495000N"/>
    <n v="-15"/>
    <x v="1"/>
    <x v="12"/>
    <s v="Prizes"/>
  </r>
  <r>
    <s v="PATRICIA BIELBY , BEV 10K VET PRIZE , VIA MOBILE - PYMT , FP 22/05/24 10 , 60181125107612000N"/>
    <n v="-25"/>
    <x v="1"/>
    <x v="12"/>
    <s v="Prizes"/>
  </r>
  <r>
    <s v="PHILL TAYLOR , BEV 10K VET 40 , VIA MOBILE - PYMT , FP 22/05/24 10 , 04180350360793000N"/>
    <n v="-25"/>
    <x v="1"/>
    <x v="12"/>
    <s v="Prizes"/>
  </r>
  <r>
    <s v="PETER NEEDLER , BEV 10K VET PRIZE , VIA MOBILE - PYMT , FP 22/05/24 10 , 45181336940149000N"/>
    <n v="-25"/>
    <x v="1"/>
    <x v="12"/>
    <s v="Prizes"/>
  </r>
  <r>
    <s v="Anthony Valentine , Bev 10k vet prize , VIA MOBILE - PYMT , FP 22/05/24 10 , 61180715890986000N"/>
    <n v="-25"/>
    <x v="1"/>
    <x v="12"/>
    <s v="Prizes"/>
  </r>
  <r>
    <s v="Luke Chatizwa , Bev 10k vet prize , VIA MOBILE - PYMT , FP 22/05/24 10 , 11180541183746000N"/>
    <n v="-15"/>
    <x v="1"/>
    <x v="12"/>
    <s v="Prizes"/>
  </r>
  <r>
    <s v="FIONA OAKES , WALK 10k various , VIA MOBILE - PYMT , FP 22/05/24 10 , 41174006670612000N"/>
    <n v="-60.47"/>
    <x v="1"/>
    <x v="1"/>
    <s v="Sundries"/>
  </r>
  <r>
    <s v="ALAN FLINT , BEV 10K VET PRIZE , VIA MOBILE - PYMT , FP 22/05/24 10 , 10181055711142000N"/>
    <n v="-25"/>
    <x v="1"/>
    <x v="12"/>
    <s v="Prizes"/>
  </r>
  <r>
    <s v="Ellie Redman , Bev 10k prize , VIA MOBILE - PYMT , FP 22/05/24 10 , 60180308560343000N"/>
    <n v="-25"/>
    <x v="1"/>
    <x v="12"/>
    <s v="Prizes"/>
  </r>
  <r>
    <s v="Adrian Bushby , Bev 10k prizes , VIA MOBILE - PYMT , FP 22/05/24 10 , 48180117228444000N"/>
    <n v="-30"/>
    <x v="1"/>
    <x v="12"/>
    <s v="Prizes"/>
  </r>
  <r>
    <s v="SAM ALLEN , Bev 10k - various , VIA MOBILE - PYMT , FP 22/05/24 10 , 26175308386096000N"/>
    <n v="-127.29"/>
    <x v="1"/>
    <x v="12"/>
    <s v="Sundries"/>
  </r>
  <r>
    <s v="KATIE ALCOCK , BEV 10K team prize, VIA MOBILE - PYMT , FP 22/05/24 10 , 52181640792902000N"/>
    <n v="-15"/>
    <x v="1"/>
    <x v="12"/>
    <s v="Prizes"/>
  </r>
  <r>
    <s v="SARA ROOKYARD , BEVERLEY 10K , VIA MOBILE - PYMT , FP 22/05/24 10 , 45181002610258000N"/>
    <n v="-40"/>
    <x v="1"/>
    <x v="12"/>
    <s v="Price"/>
  </r>
  <r>
    <s v="WOLD TOP , BEV AC 98879 , VIA MOBILE - PYMT , FP 22/05/24 10 , 26173133564948000N"/>
    <n v="-551"/>
    <x v="1"/>
    <x v="2"/>
    <s v="Wold top"/>
  </r>
  <r>
    <s v="DAVID WHITING , BEV 10K VET PRIZE , VIA MOBILE - PYMT"/>
    <n v="-25"/>
    <x v="1"/>
    <x v="12"/>
    <s v="Prizes"/>
  </r>
  <r>
    <s v="Sebastian Pearson , Bev 10k under 19 , VIA MOBILE - PYMT , FP 20/05/24 10 , 52215723204804000N"/>
    <n v="-25"/>
    <x v="1"/>
    <x v="12"/>
    <s v="Prizes"/>
  </r>
  <r>
    <s v="JORDAN HOWE , BEV 10K 7th PLACE , VIA MOBILE - PYMT , FP 20/05/24 10 , 51214637370620000N"/>
    <n v="-20"/>
    <x v="1"/>
    <x v="12"/>
    <s v="Prizes"/>
  </r>
  <r>
    <s v="Jonathan Carter , Bev 10k 3rd Prize , VIA MOBILE - PYMT , FP 20/05/24 10 , 19214246371668000N"/>
    <n v="-75"/>
    <x v="1"/>
    <x v="12"/>
    <s v="Prizes"/>
  </r>
  <r>
    <s v="NAOMI DRAKEFORD , Bev 10k 1st Prize , VIA MOBILE - PYMT , FP 20/05/24 10 , 15214802138857000N"/>
    <n v="-200"/>
    <x v="1"/>
    <x v="12"/>
    <s v="Prizes"/>
  </r>
  <r>
    <s v="ROB SPARKES , Bev 10k 5th place , VIA MOBILE - PYMT , FP 20/05/24 10 , 54214335969305000N"/>
    <n v="-30"/>
    <x v="1"/>
    <x v="12"/>
    <s v="Prizes"/>
  </r>
  <r>
    <s v="Harley Smith , Bev 10k 1st Prize , VIA MOBILE - PYMT , FP 20/05/24 10 , 51213947398060000N"/>
    <n v="-200"/>
    <x v="1"/>
    <x v="12"/>
    <s v="Prizes"/>
  </r>
  <r>
    <s v="SHAWNIE LOVATT , BEV 10K 7TH PRIZE , VIA MOBILE - PYMT , FP 20/05/24 10 , 40215541424547000N"/>
    <n v="-20"/>
    <x v="1"/>
    <x v="12"/>
    <s v="Prizes"/>
  </r>
  <r>
    <s v="Tabitha Ford , Bev 10k 2nd prize , VIA MOBILE - PYMT , FP 20/05/24 10 , 11214938167122000N"/>
    <n v="-150"/>
    <x v="1"/>
    <x v="12"/>
    <s v="Prizes"/>
  </r>
  <r>
    <s v="DAVID MCKINNON , Bev 10k 2 prizes , VIA MOBILE - PYMT , FP 20/05/24 10 , 38214453918031000N"/>
    <n v="-45"/>
    <x v="1"/>
    <x v="12"/>
    <s v="Prizes"/>
  </r>
  <r>
    <s v="Rebecca Ramsay , Bev 10k prizes , VIA MOBILE - PYMT , FP 20/05/24 10 , 64215443597398000N"/>
    <n v="-45"/>
    <x v="1"/>
    <x v="12"/>
    <s v="Prizes"/>
  </r>
  <r>
    <s v="CARLA STANSFIELD , BEV 10K PRIZES , VIA MOBILE - PYMT , FP 20/05/24 10 , 38215025072210000N"/>
    <n v="-95"/>
    <x v="1"/>
    <x v="12"/>
    <s v="Prizes"/>
  </r>
  <r>
    <s v="GARETH COOKE , BEV 10K 2ND PLACE , VIA MOBILE - PYMT , FP 20/05/24 10 , 59214039850764000N"/>
    <n v="-150"/>
    <x v="1"/>
    <x v="12"/>
    <s v="Prizes"/>
  </r>
  <r>
    <s v="NATALIE CURGENVEN , BEV 10K 4th PRIZE , VIA MOBILE - PYMT"/>
    <n v="-40"/>
    <x v="1"/>
    <x v="12"/>
    <s v="Prizes"/>
  </r>
  <r>
    <s v="Monks Walk Inn Ltd, 1021 , VIA MOBILE - PYMT , FP 16/05/24 10 , 27213456070172000N"/>
    <n v="-1338"/>
    <x v="1"/>
    <x v="12"/>
    <s v="Monks walk"/>
  </r>
  <r>
    <s v="FIONA OAKES , Walkington away , VIA MOBILE - PYMT , FP 16/05/24 10 , 09210201166995000N"/>
    <n v="-600"/>
    <x v="1"/>
    <x v="2"/>
    <s v="Walkington"/>
  </r>
  <r>
    <s v="Medics UK (north e, 3249 , VIA MOBILE - PYMT , FP 15/05/24 10 , 44221958624239000N"/>
    <n v="-1496.25"/>
    <x v="1"/>
    <x v="12"/>
    <s v="Medics"/>
  </r>
  <r>
    <s v="JMH SOLUTIONS LTD , 143 BEV AC , VIA MOBILE - PYMT , FP 15/05/24 10 , 30221450689212000N"/>
    <n v="-3066.25"/>
    <x v="1"/>
    <x v="12"/>
    <s v="Timing"/>
  </r>
  <r>
    <s v="FRESH N FRUITY , BEV 10k FRUIT , VIA MOBILE - PYMT , FP 15/05/24 10 , 10221306163323000N"/>
    <n v="-306"/>
    <x v="1"/>
    <x v="12"/>
    <s v="Fruit"/>
  </r>
  <r>
    <s v="MWJ , 14404 BEV AC , VIA MOBILE - PYMT , FP 12/05/24 10 , 29160645328275000N"/>
    <n v="-24.65"/>
    <x v="1"/>
    <x v="6"/>
    <s v="engraving"/>
  </r>
  <r>
    <s v="CROFT PARK CAFE , BEV AC , VIA MOBILE - PYMT , FP 08/05/24 10 , 46223644581835000N"/>
    <n v="-617"/>
    <x v="1"/>
    <x v="2"/>
    <s v="Croft park"/>
  </r>
  <r>
    <s v="BEVERLEY RUFC , JUNIORS inv-0512 , VIA MOBILE - PYMT , FP 03/05/24 10 , 50101913644026000N"/>
    <n v="-50"/>
    <x v="1"/>
    <x v="15"/>
    <m/>
  </r>
  <r>
    <s v="SARAH HARRIS-SMITH, JUNIOR AWARDS FOOD, VIA MOBILE - PYMT , FP 03/05/24 10 , 39102812507382000N"/>
    <n v="-40.57"/>
    <x v="1"/>
    <x v="15"/>
    <s v="Food"/>
  </r>
  <r>
    <s v="BEVERLEY TOWN CRIC, BEV AC SUBS , FP 01/05/24 30 , 22024635310991000N"/>
    <n v="-200"/>
    <x v="1"/>
    <x v="4"/>
    <m/>
  </r>
  <r>
    <s v="Sarah Harris-Smith, Junior awards food, VIA MOBILE - PYMT , FP 30/04/24 10 , 31221716777281000N"/>
    <n v="-188.25"/>
    <x v="1"/>
    <x v="15"/>
    <s v="Food"/>
  </r>
  <r>
    <s v="FIONA OAKES , BEV AC MARA AWARDS, VIA MOBILE - PYMT , FP 30/04/24 10 , 38221223629691000N"/>
    <n v="-211"/>
    <x v="1"/>
    <x v="6"/>
    <s v="Marathon awards"/>
  </r>
  <r>
    <s v="FIRST 4 NUMBERS LT, INV35628 , VIA MOBILE - PYMT , FP 30/04/24 10 , 62220414561551000N"/>
    <n v="-46.97"/>
    <x v="1"/>
    <x v="12"/>
    <s v="Past winner numbers"/>
  </r>
  <r>
    <s v="B - SPORTING LIMIT, 18573724 , VIA MOBILE - PYMT"/>
    <n v="-32"/>
    <x v="1"/>
    <x v="6"/>
    <s v="Vouchers"/>
  </r>
  <r>
    <s v="EAST RIDING OF YOR, 95619967 , VIA MOBILE - PYMT"/>
    <n v="-276"/>
    <x v="1"/>
    <x v="7"/>
    <m/>
  </r>
  <r>
    <s v="EAST RIDING OF YOR, 95620035 , VIA MOBILE - PYMT"/>
    <n v="-277.2"/>
    <x v="1"/>
    <x v="7"/>
    <m/>
  </r>
  <r>
    <s v="C E PITTAWAY , BEV 10K T-SHIRTS , VIA MOBILE - PYMT , FP 20/04/24 10 , 10204412300922000N"/>
    <n v="-5201.95"/>
    <x v="1"/>
    <x v="12"/>
    <s v="T Shirts"/>
  </r>
  <r>
    <s v="LEWIS HOLLOWAY , Junior trophies , VIA MOBILE - PYMT , FP 17/04/24 10 , 57104943890958000N"/>
    <n v="-434.75"/>
    <x v="1"/>
    <x v="15"/>
    <s v="Trophies"/>
  </r>
  <r>
    <s v="FIONA OAKES , Bev AC sundries , VIA MOBILE - PYMT , FP 16/04/24 10 , 57162320653637000N"/>
    <n v="-68.23"/>
    <x v="1"/>
    <x v="8"/>
    <m/>
  </r>
  <r>
    <s v="B - SPORTING LIMIT, 18500413 , VIA MOBILE - PYMT"/>
    <n v="-260"/>
    <x v="1"/>
    <x v="6"/>
    <s v="Vouchers"/>
  </r>
  <r>
    <s v="ROB REID , BEV 10K RD SIGNS , VIA MOBILE - PYMT"/>
    <n v="-909"/>
    <x v="1"/>
    <x v="12"/>
    <s v="Road signs"/>
  </r>
  <r>
    <s v="Buyer direct ltd , 3772 , VIA MOBILE - PYMT , FP 10/04/24 10 , 30101901795495000N"/>
    <n v="-357.99"/>
    <x v="1"/>
    <x v="10"/>
    <s v="Canopy for club gazebo"/>
  </r>
  <r>
    <s v="ENGLAND ATHLETICS , BEV AC 34920 , VIA MOBILE - PYMT"/>
    <n v="-314"/>
    <x v="1"/>
    <x v="14"/>
    <m/>
  </r>
  <r>
    <s v="JMH SOLUTIONS LTD , 139 BEV AC , VIA MOBILE - PYMT , FP 09/04/24 10 , 25140902725716000N"/>
    <n v="-1020.7"/>
    <x v="1"/>
    <x v="12"/>
    <s v="Timing"/>
  </r>
  <r>
    <s v="FIRST 4 NUMBERS LT, INV35474 , VIA MOBILE - PYMT , FP 09/04/24 10 , 40140426968284000N"/>
    <n v="-46.97"/>
    <x v="1"/>
    <x v="12"/>
    <s v="Numbers"/>
  </r>
  <r>
    <s v="RICHARD UTTLEY , Awards eve prizes , VIA MOBILE - PYMT , FP 05/04/24 10 , 30153604878902000N"/>
    <n v="-101.69"/>
    <x v="1"/>
    <x v="6"/>
    <s v="Prizes"/>
  </r>
  <r>
    <s v="Colin Lambert , Advanced Signs , VIA MOBILE - PYMT , FP 05/04/24 10 , 57104746980848000N"/>
    <n v="-252"/>
    <x v="1"/>
    <x v="12"/>
    <s v="Sign changes"/>
  </r>
  <r>
    <s v="Lucy Berriman , Awards eve expense, VIA MOBILE - PYMT , FP 05/04/24 10 , 30154654914876000N"/>
    <n v="-19.48"/>
    <x v="1"/>
    <x v="6"/>
    <s v="expenses"/>
  </r>
  <r>
    <s v="Andrew Lyons , Gazebo , VIA MOBILE - PYMT , FP 04/04/24 10 , 47193820354035000N"/>
    <n v="-300"/>
    <x v="1"/>
    <x v="10"/>
    <s v="Club gazebo"/>
  </r>
  <r>
    <s v="ROB BYASS STORAGE , BEVERLEY AC 2024 , VIA MOBILE - PYMT , FP 03/04/24 10 , 15202828211270000N"/>
    <n v="-454"/>
    <x v="1"/>
    <x v="10"/>
    <s v="Storage"/>
  </r>
  <r>
    <s v="BANT NJ&amp;RAR , CLUB KIT MAR 24 , FP 03/04/24 1947 , 497090647491304001"/>
    <n v="133"/>
    <x v="0"/>
    <x v="9"/>
    <m/>
  </r>
  <r>
    <s v="BEVERLEY TOWN CRIC, BEV AC SUBS , FP 02/04/24 30 , 47015011991985000N"/>
    <n v="-200"/>
    <x v="1"/>
    <x v="4"/>
    <m/>
  </r>
  <r>
    <s v="MWJ , 14358 BEV AC , VIA MOBILE - PYMT , FP 28/03/24 10 , 56134731517459000N"/>
    <n v="-1028.99"/>
    <x v="1"/>
    <x v="6"/>
    <s v="Trophies"/>
  </r>
  <r>
    <s v="MWJ , 14359 BEV AC , VIA MOBILE - PYMT , FP 28/03/24 10 , 24134451908511000N"/>
    <n v="-31.85"/>
    <x v="1"/>
    <x v="6"/>
    <s v="Trophies"/>
  </r>
  <r>
    <s v="SARAH HARRIS-SMITH, JUNIOR CROP TOPS , FP 26/03/24 1852 , 240326185224485607"/>
    <n v="249"/>
    <x v="0"/>
    <x v="9"/>
    <m/>
  </r>
  <r>
    <s v="SARAH HARRIS-SMITH, JUNIOR CROP TOPS , FP 27/03/24 1210 , 240327121011209102"/>
    <n v="21"/>
    <x v="0"/>
    <x v="9"/>
    <m/>
  </r>
  <r>
    <s v="THE BEVERLEY BARN , DAMAGE REFUND , FP 27/03/24 1351 , RP4659983482889300"/>
    <n v="500"/>
    <x v="0"/>
    <x v="6"/>
    <m/>
  </r>
  <r>
    <s v="LOCKINGTON VILLAGE, BEV AC HALL HIRE , VIA MOBILE - PYMT , FP 15/03/24 10 , 49112715062820000N"/>
    <n v="-33"/>
    <x v="1"/>
    <x v="2"/>
    <s v="Room hire"/>
  </r>
  <r>
    <s v="CHRIS GIBSON MOBIL, BB220324 , VIA MOBILE - PYMT , FP 15/03/24 10 , 38112546473376000N"/>
    <n v="-400"/>
    <x v="1"/>
    <x v="6"/>
    <s v="DJ"/>
  </r>
  <r>
    <s v="CHRIS GIBSON MOBIL, BB220324 , VIA MOBILE - PYMT , FP 13/03/24 10 , 63210743916344000N"/>
    <n v="-85"/>
    <x v="1"/>
    <x v="6"/>
    <s v="DJ"/>
  </r>
  <r>
    <s v="THOMAS LEAK , BEV AC 2202 , VIA MOBILE - PYMT , FP 14/03/24 10 , 19115107680936000N"/>
    <n v="-2792"/>
    <x v="1"/>
    <x v="6"/>
    <s v="Catering"/>
  </r>
  <r>
    <s v="Elite Industrial S, 215549 , VIA MOBILE - PYMT , FP 12/03/24 10 , 09214009844355000N"/>
    <n v="-476.02"/>
    <x v="1"/>
    <x v="10"/>
    <s v="High Viz BIBs"/>
  </r>
  <r>
    <s v="ANDY JOHNSON , Bev AC lucas gift , VIA MOBILE - PYMT , FP 11/03/24 10 , 37104653874424000N"/>
    <n v="-47.5"/>
    <x v="1"/>
    <x v="6"/>
    <s v="Lucas gift"/>
  </r>
  <r>
    <s v="NIGEL WILSON , Walk 10k POSTAGE , VIA MOBILE - PYMT , FP 06/03/24 10 , 15195354867303000N"/>
    <n v="-15.25"/>
    <x v="1"/>
    <x v="1"/>
    <s v="Postage"/>
  </r>
  <r>
    <s v="POCKLINGTON RUNNER, BEV AC extra SUBS , VIA MOBILE - PYMT , FP 06/03/24 10 , 21195741098147000N"/>
    <n v="-40"/>
    <x v="1"/>
    <x v="14"/>
    <s v="extra subs"/>
  </r>
  <r>
    <s v="NIGEL WILSON , WALK 10K Licence , VIA MOBILE - PYMT , FP 07/03/24 10 , 24113656473331000N"/>
    <n v="-30"/>
    <x v="1"/>
    <x v="1"/>
    <m/>
  </r>
  <r>
    <s v="TEXTUREDWEB , 00080966 , VIA MOBILE - PYMT , FP 06/03/24 10 , 08194457985405000N"/>
    <n v="-200"/>
    <x v="1"/>
    <x v="13"/>
    <m/>
  </r>
  <r>
    <s v="BEVERLEY TOWN CRIC, BEV AC SUBS , FP 01/03/24 30 , 42024711741495000N"/>
    <n v="-200"/>
    <x v="1"/>
    <x v="4"/>
    <m/>
  </r>
  <r>
    <s v="Uk Athletics , FOREIGNATHLETES , VIA MOBILE - PYMT , FP 29/02/24 10 , 43202638946499000N"/>
    <n v="-10"/>
    <x v="1"/>
    <x v="14"/>
    <m/>
  </r>
  <r>
    <s v="JENNY STOTHARD , BEV AC 2056 , VIA MOBILE - PYMT , FP 22/02/24 10 , 03202924046360000N"/>
    <n v="-150"/>
    <x v="1"/>
    <x v="16"/>
    <m/>
  </r>
  <r>
    <s v="East yorkhire food, Beverley AC , VIA MOBILE - PYMT , FP 20/02/24 10 , 54145515665423000N"/>
    <n v="-3290.41"/>
    <x v="1"/>
    <x v="17"/>
    <m/>
  </r>
  <r>
    <s v="EAST RIDING OF YOR, 94954061 , VIA MOBILE - PYMT"/>
    <n v="-287"/>
    <x v="1"/>
    <x v="7"/>
    <m/>
  </r>
  <r>
    <s v="EASY FUNDRAISING , 208382 QUARTER 4 2"/>
    <n v="15.04"/>
    <x v="0"/>
    <x v="8"/>
    <s v="cash back "/>
  </r>
  <r>
    <s v="SAM ALLEN , XC flasks , VIA MOBILE - PYMT , FP 04/02/24 10 , 20154613161007000N"/>
    <n v="-73.98"/>
    <x v="1"/>
    <x v="10"/>
    <s v="XC Flasks"/>
  </r>
  <r>
    <s v="LKR Events , LKR075 , VIA MOBILE - PYMT , FP 04/02/24 10 , 28155952277618000N"/>
    <n v="-100"/>
    <x v="1"/>
    <x v="10"/>
    <s v="Tables for events"/>
  </r>
  <r>
    <s v="EAST RIDING OF YOR, 94731542 , VIA MOBILE - PYMT"/>
    <n v="-264"/>
    <x v="1"/>
    <x v="7"/>
    <m/>
  </r>
  <r>
    <s v="EAST RIDING OF YOR, 94731771 , VIA MOBILE - PYMT"/>
    <n v="-242.4"/>
    <x v="1"/>
    <x v="7"/>
    <m/>
  </r>
  <r>
    <s v="ROB REID , Buffet for course , VIA MOBILE - PYMT"/>
    <n v="-86.91"/>
    <x v="1"/>
    <x v="12"/>
    <s v="Buffet"/>
  </r>
  <r>
    <s v="ROB REID , Bev 10k race licen, VIA MOBILE - PYMT"/>
    <n v="-30"/>
    <x v="1"/>
    <x v="12"/>
    <s v="Race licence"/>
  </r>
  <r>
    <s v="FELL S J , Charity , VIA MOBILE - PYMT"/>
    <n v="20"/>
    <x v="0"/>
    <x v="0"/>
    <m/>
  </r>
  <r>
    <s v="BEVERLEY TOWN CRIC, BEV AC SUBS , FP 01/02/24 30 , 52024617549798000N"/>
    <n v="-200"/>
    <x v="1"/>
    <x v="4"/>
    <m/>
  </r>
  <r>
    <s v="BISHOP BURTON VILL, 271/24 REID , VIA MOBILE - PYMT"/>
    <n v="-75"/>
    <x v="1"/>
    <x v="3"/>
    <s v="Room hire"/>
  </r>
  <r>
    <s v="SCAR ATHLETC , SAC , FP 17/01/24 0952 , 604117832590711001"/>
    <n v="80"/>
    <x v="0"/>
    <x v="3"/>
    <m/>
  </r>
  <r>
    <s v="EAST RIDING OF YOR, 94685028 , VIA MOBILE - PYMT"/>
    <n v="-488"/>
    <x v="1"/>
    <x v="7"/>
    <m/>
  </r>
  <r>
    <s v="SELBY STRIDERS , SAM LAW RD COURSE , FP 15/01/24 1121 , 200000001271411113"/>
    <n v="80"/>
    <x v="0"/>
    <x v="3"/>
    <m/>
  </r>
  <r>
    <s v="ROB REID , Bev AC kellys gift, VIA MOBILE - PYMT"/>
    <n v="-20.7"/>
    <x v="1"/>
    <x v="8"/>
    <s v="Gifts"/>
  </r>
  <r>
    <s v="LUCY STAMFORD , Vets affiliation , VIA MOBILE - PYMT , FP 10/01/24 10 , 55205906098778000N"/>
    <n v="-20"/>
    <x v="1"/>
    <x v="5"/>
    <s v="Vets affiliation"/>
  </r>
  <r>
    <s v="Nigel Wilson , Bev AC postage , VIA MOBILE - PYMT , FP 10/01/24 10 , 26202227110063000N"/>
    <n v="-9"/>
    <x v="1"/>
    <x v="8"/>
    <s v="Postage"/>
  </r>
  <r>
    <s v="PHILAMINA LIMITED , INV-2327 , VIA MOBILE - PYMT , FP 10/01/24 10 , 55142429221020000N"/>
    <n v="-1025"/>
    <x v="1"/>
    <x v="6"/>
    <s v="Venue"/>
  </r>
  <r>
    <s v="FIONA OAKES , STIPEND 2021 2022 , FP 08/01/24 30 , 49013429861665000N"/>
    <n v="-300"/>
    <x v="1"/>
    <x v="18"/>
    <m/>
  </r>
  <r>
    <s v="BEVERLEY TOWN CRIC, BEV AC SUBS , FP 02/01/24 30 , 39014903062911000N"/>
    <n v="-200"/>
    <x v="1"/>
    <x v="4"/>
    <m/>
  </r>
  <r>
    <s v="LEWIS HOLLOWAY , Northern XC , VIA MOBILE - PYMT , FP 02/01/24 10 , 42133457196809000N"/>
    <n v="-73.900000000000006"/>
    <x v="1"/>
    <x v="19"/>
    <m/>
  </r>
  <r>
    <s v="SAM ALLEN , Bev AC Expenses , VIA MOBILE - PYMT , FP 02/01/24 10 , 41133325217395000N"/>
    <n v="-44.65"/>
    <x v="1"/>
    <x v="8"/>
    <s v="expenses"/>
  </r>
  <r>
    <s v=" Aike vineyard away night "/>
    <n v="272.12"/>
    <x v="0"/>
    <x v="2"/>
    <m/>
  </r>
  <r>
    <s v=" Beverley AC 2023 Awards Night -  Friday 22nd March 2024 "/>
    <n v="2261.7899999999991"/>
    <x v="0"/>
    <x v="6"/>
    <m/>
  </r>
  <r>
    <s v=" Beverley AC 'Couch to 5k' programme 2025 "/>
    <n v="14.17"/>
    <x v="0"/>
    <x v="20"/>
    <m/>
  </r>
  <r>
    <s v=" Beverley Athletic Club 'Coach to 5k' programme 2024 "/>
    <n v="312.04999999999995"/>
    <x v="0"/>
    <x v="20"/>
    <m/>
  </r>
  <r>
    <s v=" Beverley Athletic Club Duathlon 2024 "/>
    <n v="103.23000000000002"/>
    <x v="0"/>
    <x v="2"/>
    <m/>
  </r>
  <r>
    <s v=" Huggate Away night 2024 "/>
    <n v="249.05000000000015"/>
    <x v="0"/>
    <x v="2"/>
    <m/>
  </r>
  <r>
    <s v=" Hutton Cranswick away night - 7th August 2024 "/>
    <n v="299.18000000000006"/>
    <x v="0"/>
    <x v="2"/>
    <m/>
  </r>
  <r>
    <s v=" Junior awards 28th April 2024 "/>
    <n v="39"/>
    <x v="0"/>
    <x v="15"/>
    <m/>
  </r>
  <r>
    <s v=" Little Weighton away night 17th April "/>
    <n v="271.85000000000002"/>
    <x v="0"/>
    <x v="2"/>
    <m/>
  </r>
  <r>
    <s v=" North Newbald Reverse 2024 "/>
    <n v="151.58000000000001"/>
    <x v="0"/>
    <x v="2"/>
    <m/>
  </r>
  <r>
    <s v=" Pittaway Beverley 10K 2024 "/>
    <n v="33918.379999999655"/>
    <x v="0"/>
    <x v="12"/>
    <m/>
  </r>
  <r>
    <s v=" Pittaway Beverley 10k 2025 "/>
    <n v="27.56"/>
    <x v="0"/>
    <x v="12"/>
    <m/>
  </r>
  <r>
    <s v=" Pittaway Beverley short race 2024 (fun run) "/>
    <n v="1081.920000000003"/>
    <x v="0"/>
    <x v="12"/>
    <m/>
  </r>
  <r>
    <s v=" Santa run 2024 "/>
    <n v="501.21999999999986"/>
    <x v="0"/>
    <x v="2"/>
    <m/>
  </r>
  <r>
    <s v=" Viking Pest Control Walkington 10K  2024 "/>
    <n v="9466.9999999999982"/>
    <x v="0"/>
    <x v="1"/>
    <m/>
  </r>
  <r>
    <s v=" Walkington away night - Dog and Duck Inn May 15th 2024 "/>
    <n v="265.98000000000019"/>
    <x v="0"/>
    <x v="2"/>
    <m/>
  </r>
  <r>
    <s v=" Westwood Mortgage Advisers Walkington fun run 2024 "/>
    <n v="567.86000000000047"/>
    <x v="0"/>
    <x v="1"/>
    <m/>
  </r>
  <r>
    <s v=" Westwood relays 2024 "/>
    <n v="133.56"/>
    <x v="0"/>
    <x v="2"/>
    <m/>
  </r>
  <r>
    <s v=" Yorkshire Wolds Way Relay Challenge 2024 "/>
    <n v="828.69999999999982"/>
    <x v="0"/>
    <x v="2"/>
    <m/>
  </r>
  <r>
    <s v="Memberships"/>
    <n v="9729.9"/>
    <x v="0"/>
    <x v="14"/>
    <m/>
  </r>
  <r>
    <s v="England athletics"/>
    <n v="-5693.7599999999893"/>
    <x v="1"/>
    <x v="14"/>
    <m/>
  </r>
  <r>
    <s v="Difference"/>
    <n v="-13.92"/>
    <x v="0"/>
    <x v="8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A257CFC-3C90-4C7D-B08B-09FBB7F029BF}" name="PivotTable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5" indent="0" outline="1" outlineData="1" multipleFieldFilters="0">
  <location ref="A279:D302" firstHeaderRow="1" firstDataRow="2" firstDataCol="1"/>
  <pivotFields count="5">
    <pivotField showAll="0"/>
    <pivotField dataField="1" showAll="0"/>
    <pivotField axis="axisCol" showAll="0">
      <items count="3">
        <item x="0"/>
        <item x="1"/>
        <item t="default"/>
      </items>
    </pivotField>
    <pivotField axis="axisRow" showAll="0">
      <items count="24">
        <item x="12"/>
        <item x="5"/>
        <item x="19"/>
        <item x="1"/>
        <item x="2"/>
        <item x="14"/>
        <item x="20"/>
        <item m="1" x="22"/>
        <item x="6"/>
        <item x="15"/>
        <item x="9"/>
        <item x="3"/>
        <item x="13"/>
        <item x="16"/>
        <item x="11"/>
        <item x="4"/>
        <item x="7"/>
        <item x="8"/>
        <item x="18"/>
        <item x="10"/>
        <item m="1" x="21"/>
        <item x="0"/>
        <item x="17"/>
        <item t="default"/>
      </items>
    </pivotField>
    <pivotField showAll="0" defaultSubtotal="0"/>
  </pivotFields>
  <rowFields count="1">
    <field x="3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1"/>
    </i>
    <i>
      <x v="22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Sum of Value" fld="1" baseField="0" baseItem="0" numFmtId="4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6E498-FD7A-41D6-A52F-6750FC2E2C15}">
  <sheetPr>
    <pageSetUpPr fitToPage="1"/>
  </sheetPr>
  <dimension ref="A1:L58"/>
  <sheetViews>
    <sheetView topLeftCell="A15" workbookViewId="0">
      <selection activeCell="J7" sqref="J7"/>
    </sheetView>
  </sheetViews>
  <sheetFormatPr defaultRowHeight="15" x14ac:dyDescent="0.25"/>
  <cols>
    <col min="1" max="1" width="35.7109375" bestFit="1" customWidth="1"/>
    <col min="2" max="2" width="12.28515625" customWidth="1"/>
    <col min="3" max="4" width="11.28515625" bestFit="1" customWidth="1"/>
    <col min="5" max="5" width="12.140625" customWidth="1"/>
    <col min="6" max="7" width="11.28515625" bestFit="1" customWidth="1"/>
    <col min="8" max="8" width="9.7109375" bestFit="1" customWidth="1"/>
    <col min="9" max="9" width="10.28515625" bestFit="1" customWidth="1"/>
  </cols>
  <sheetData>
    <row r="1" spans="1:12" x14ac:dyDescent="0.25">
      <c r="A1" s="71" t="s">
        <v>143</v>
      </c>
      <c r="B1" s="72"/>
      <c r="C1" s="72"/>
      <c r="D1" s="72"/>
      <c r="E1" s="72"/>
      <c r="F1" s="72"/>
      <c r="G1" s="72"/>
      <c r="H1" s="73"/>
      <c r="I1" s="2"/>
    </row>
    <row r="2" spans="1:12" x14ac:dyDescent="0.25">
      <c r="A2" s="74" t="s">
        <v>627</v>
      </c>
      <c r="B2" s="70"/>
      <c r="C2" s="70"/>
      <c r="D2" s="70"/>
      <c r="E2" s="70"/>
      <c r="F2" s="70"/>
      <c r="G2" s="70"/>
      <c r="H2" s="75"/>
      <c r="I2" s="2"/>
    </row>
    <row r="3" spans="1:12" x14ac:dyDescent="0.25">
      <c r="A3" s="63"/>
      <c r="B3" s="64"/>
      <c r="C3" s="64"/>
      <c r="D3" s="64"/>
      <c r="E3" s="50"/>
      <c r="F3" s="50"/>
      <c r="G3" s="50"/>
      <c r="H3" s="53"/>
      <c r="I3" s="2"/>
    </row>
    <row r="4" spans="1:12" x14ac:dyDescent="0.25">
      <c r="A4" s="65"/>
      <c r="B4" s="70" t="s">
        <v>660</v>
      </c>
      <c r="C4" s="70"/>
      <c r="D4" s="70"/>
      <c r="E4" s="70" t="s">
        <v>661</v>
      </c>
      <c r="F4" s="70"/>
      <c r="G4" s="70"/>
      <c r="H4" s="62"/>
      <c r="I4" s="2"/>
    </row>
    <row r="5" spans="1:12" ht="45" x14ac:dyDescent="0.25">
      <c r="A5" s="25"/>
      <c r="B5" s="21" t="s">
        <v>144</v>
      </c>
      <c r="C5" s="22" t="s">
        <v>145</v>
      </c>
      <c r="D5" s="23" t="s">
        <v>146</v>
      </c>
      <c r="E5" s="21" t="s">
        <v>144</v>
      </c>
      <c r="F5" s="22" t="s">
        <v>145</v>
      </c>
      <c r="G5" s="23" t="s">
        <v>146</v>
      </c>
      <c r="H5" s="24" t="s">
        <v>659</v>
      </c>
      <c r="I5" s="2"/>
    </row>
    <row r="6" spans="1:12" x14ac:dyDescent="0.25">
      <c r="A6" s="26" t="s">
        <v>147</v>
      </c>
      <c r="B6" s="2"/>
      <c r="C6" s="2"/>
      <c r="D6" s="15"/>
      <c r="E6" s="2"/>
      <c r="F6" s="2"/>
      <c r="G6" s="15"/>
      <c r="H6" s="15"/>
      <c r="I6" s="2"/>
    </row>
    <row r="7" spans="1:12" x14ac:dyDescent="0.25">
      <c r="A7" s="15" t="s">
        <v>102</v>
      </c>
      <c r="B7" s="3">
        <f>VLOOKUP(A7,'P&amp;L workings'!$F$281:$I$306,2,FALSE)</f>
        <v>35027.859999999659</v>
      </c>
      <c r="C7" s="3">
        <f>VLOOKUP(A7,'P&amp;L workings'!$F$281:$I$306,3,FALSE)</f>
        <v>-17084.010000000002</v>
      </c>
      <c r="D7" s="16">
        <f>B7+C7</f>
        <v>17943.849999999657</v>
      </c>
      <c r="E7" s="3">
        <v>34962</v>
      </c>
      <c r="F7" s="3">
        <v>-16782.03</v>
      </c>
      <c r="G7" s="16">
        <v>18179.97</v>
      </c>
      <c r="H7" s="19">
        <f>D7-G7</f>
        <v>-236.12000000034459</v>
      </c>
      <c r="I7" s="2"/>
      <c r="L7" s="34"/>
    </row>
    <row r="8" spans="1:12" x14ac:dyDescent="0.25">
      <c r="A8" s="15" t="s">
        <v>54</v>
      </c>
      <c r="B8" s="3">
        <f>VLOOKUP(A8,'P&amp;L workings'!$F$281:$I$306,2,FALSE)</f>
        <v>10570.159999999998</v>
      </c>
      <c r="C8" s="3">
        <f>VLOOKUP(A8,'P&amp;L workings'!$F$281:$I$306,3,FALSE)</f>
        <v>-7544.87</v>
      </c>
      <c r="D8" s="16">
        <f t="shared" ref="D8:D38" si="0">B8+C8</f>
        <v>3025.2899999999981</v>
      </c>
      <c r="E8" s="3">
        <v>13101.5</v>
      </c>
      <c r="F8" s="3">
        <v>-8118.62</v>
      </c>
      <c r="G8" s="16">
        <v>4982.88</v>
      </c>
      <c r="H8" s="19">
        <f t="shared" ref="H8:H34" si="1">D8-G8</f>
        <v>-1957.590000000002</v>
      </c>
      <c r="I8" s="2"/>
    </row>
    <row r="9" spans="1:12" x14ac:dyDescent="0.25">
      <c r="A9" s="15" t="s">
        <v>57</v>
      </c>
      <c r="B9" s="3">
        <f>VLOOKUP(A9,'P&amp;L workings'!$F$281:$I$306,2,FALSE)</f>
        <v>9729.9</v>
      </c>
      <c r="C9" s="3">
        <f>VLOOKUP(A9,'P&amp;L workings'!$F$281:$I$306,3,FALSE)</f>
        <v>-6091.7599999999893</v>
      </c>
      <c r="D9" s="16">
        <f t="shared" si="0"/>
        <v>3638.1400000000103</v>
      </c>
      <c r="E9" s="3">
        <v>8990</v>
      </c>
      <c r="F9" s="3">
        <v>-5135.4949999999944</v>
      </c>
      <c r="G9" s="16">
        <v>3854.5050000000056</v>
      </c>
      <c r="H9" s="19">
        <f t="shared" si="1"/>
        <v>-216.36499999999523</v>
      </c>
      <c r="I9" s="2"/>
    </row>
    <row r="10" spans="1:12" x14ac:dyDescent="0.25">
      <c r="A10" s="15" t="s">
        <v>685</v>
      </c>
      <c r="B10" s="3">
        <f>VLOOKUP(A10,'P&amp;L workings'!$F$281:$I$306,2,FALSE)</f>
        <v>3093.47</v>
      </c>
      <c r="C10" s="3">
        <f>VLOOKUP(A10,'P&amp;L workings'!$F$281:$I$306,3,FALSE)</f>
        <v>-6810.95</v>
      </c>
      <c r="D10" s="16">
        <f t="shared" si="0"/>
        <v>-3717.48</v>
      </c>
      <c r="E10" s="3">
        <v>3568</v>
      </c>
      <c r="F10" s="3">
        <v>-5827</v>
      </c>
      <c r="G10" s="16">
        <v>-2259</v>
      </c>
      <c r="H10" s="19">
        <f t="shared" si="1"/>
        <v>-1458.48</v>
      </c>
      <c r="I10" s="2"/>
    </row>
    <row r="11" spans="1:12" x14ac:dyDescent="0.25">
      <c r="A11" s="15" t="s">
        <v>148</v>
      </c>
      <c r="B11" s="3">
        <f>VLOOKUP(A11,'P&amp;L workings'!$F$281:$I$306,2,FALSE)</f>
        <v>326.21999999999997</v>
      </c>
      <c r="C11" s="3">
        <f>VLOOKUP(A11,'P&amp;L workings'!$F$281:$I$306,3,FALSE)</f>
        <v>0</v>
      </c>
      <c r="D11" s="16">
        <f t="shared" si="0"/>
        <v>326.21999999999997</v>
      </c>
      <c r="E11" s="3">
        <v>495</v>
      </c>
      <c r="F11" s="3">
        <v>0</v>
      </c>
      <c r="G11" s="16">
        <v>495</v>
      </c>
      <c r="H11" s="19">
        <f t="shared" si="1"/>
        <v>-168.78000000000003</v>
      </c>
      <c r="I11" s="2"/>
    </row>
    <row r="12" spans="1:12" x14ac:dyDescent="0.25">
      <c r="A12" s="15" t="s">
        <v>13</v>
      </c>
      <c r="B12" s="3">
        <f>VLOOKUP(A12,'P&amp;L workings'!$F$281:$I$306,2,FALSE)</f>
        <v>2761.7899999999991</v>
      </c>
      <c r="C12" s="3">
        <f>VLOOKUP(A12,'P&amp;L workings'!$F$281:$I$306,3,FALSE)</f>
        <v>-7659.16</v>
      </c>
      <c r="D12" s="16">
        <f t="shared" si="0"/>
        <v>-4897.3700000000008</v>
      </c>
      <c r="E12" s="3">
        <v>2826</v>
      </c>
      <c r="F12" s="3">
        <v>-9344.64</v>
      </c>
      <c r="G12" s="16">
        <v>-6518.6399999999994</v>
      </c>
      <c r="H12" s="19">
        <f t="shared" si="1"/>
        <v>1621.2699999999986</v>
      </c>
      <c r="I12" s="2"/>
    </row>
    <row r="13" spans="1:12" x14ac:dyDescent="0.25">
      <c r="A13" s="15" t="s">
        <v>153</v>
      </c>
      <c r="B13" s="3">
        <f>VLOOKUP(A13,'P&amp;L workings'!$F$281:$I$306,2,FALSE)</f>
        <v>39</v>
      </c>
      <c r="C13" s="3">
        <f>VLOOKUP(A13,'P&amp;L workings'!$F$281:$I$306,3,FALSE)</f>
        <v>-713.56999999999994</v>
      </c>
      <c r="D13" s="16">
        <f t="shared" si="0"/>
        <v>-674.56999999999994</v>
      </c>
      <c r="E13" s="3">
        <v>60</v>
      </c>
      <c r="F13" s="3">
        <v>-976.97</v>
      </c>
      <c r="G13" s="16">
        <v>-916.97</v>
      </c>
      <c r="H13" s="19">
        <f t="shared" si="1"/>
        <v>242.40000000000009</v>
      </c>
      <c r="I13" s="2"/>
    </row>
    <row r="14" spans="1:12" x14ac:dyDescent="0.25">
      <c r="A14" s="15" t="s">
        <v>127</v>
      </c>
      <c r="B14" s="3">
        <f>VLOOKUP(A14,'P&amp;L workings'!$F$281:$I$306,2,FALSE)</f>
        <v>0</v>
      </c>
      <c r="C14" s="3">
        <f>VLOOKUP(A14,'P&amp;L workings'!$F$281:$I$306,3,FALSE)</f>
        <v>-1133</v>
      </c>
      <c r="D14" s="16">
        <f t="shared" si="0"/>
        <v>-1133</v>
      </c>
      <c r="E14" s="3">
        <v>1505</v>
      </c>
      <c r="F14" s="3">
        <v>-3134</v>
      </c>
      <c r="G14" s="16">
        <v>-1629</v>
      </c>
      <c r="H14" s="19">
        <f t="shared" si="1"/>
        <v>496</v>
      </c>
      <c r="I14" s="2"/>
    </row>
    <row r="15" spans="1:12" x14ac:dyDescent="0.25">
      <c r="A15" s="15" t="s">
        <v>139</v>
      </c>
      <c r="B15" s="3">
        <f>VLOOKUP(A15,'P&amp;L workings'!$F$281:$I$306,2,FALSE)</f>
        <v>0</v>
      </c>
      <c r="C15" s="3">
        <f>VLOOKUP(A15,'P&amp;L workings'!$F$281:$I$306,3,FALSE)</f>
        <v>-73.900000000000006</v>
      </c>
      <c r="D15" s="16">
        <f t="shared" si="0"/>
        <v>-73.900000000000006</v>
      </c>
      <c r="E15" s="3">
        <v>0</v>
      </c>
      <c r="F15" s="3">
        <v>-685.8</v>
      </c>
      <c r="G15" s="16">
        <v>-685.8</v>
      </c>
      <c r="H15" s="19">
        <f t="shared" si="1"/>
        <v>611.9</v>
      </c>
      <c r="I15" s="2"/>
    </row>
    <row r="16" spans="1:12" x14ac:dyDescent="0.25">
      <c r="A16" s="27" t="s">
        <v>154</v>
      </c>
      <c r="B16" s="9">
        <f>SUM(B7:B15)</f>
        <v>61548.399999999659</v>
      </c>
      <c r="C16" s="9">
        <f>SUM(C7:C15)</f>
        <v>-47111.219999999987</v>
      </c>
      <c r="D16" s="17">
        <f>SUM(D7:D15)</f>
        <v>14437.179999999666</v>
      </c>
      <c r="E16" s="9">
        <v>65507.08</v>
      </c>
      <c r="F16" s="9">
        <v>-50004.665000000001</v>
      </c>
      <c r="G16" s="17">
        <v>15502.415000000012</v>
      </c>
      <c r="H16" s="20">
        <f t="shared" si="1"/>
        <v>-1065.2350000003462</v>
      </c>
      <c r="I16" s="2"/>
    </row>
    <row r="17" spans="1:9" x14ac:dyDescent="0.25">
      <c r="A17" s="15"/>
      <c r="B17" s="3"/>
      <c r="C17" s="3"/>
      <c r="D17" s="16"/>
      <c r="E17" s="3"/>
      <c r="F17" s="3"/>
      <c r="G17" s="16"/>
      <c r="H17" s="19"/>
      <c r="I17" s="2"/>
    </row>
    <row r="18" spans="1:9" x14ac:dyDescent="0.25">
      <c r="A18" s="26" t="s">
        <v>155</v>
      </c>
      <c r="B18" s="3"/>
      <c r="C18" s="3"/>
      <c r="D18" s="16"/>
      <c r="E18" s="3"/>
      <c r="F18" s="3"/>
      <c r="G18" s="16"/>
      <c r="H18" s="19"/>
      <c r="I18" s="2"/>
    </row>
    <row r="19" spans="1:9" x14ac:dyDescent="0.25">
      <c r="A19" s="15" t="s">
        <v>23</v>
      </c>
      <c r="B19" s="3">
        <f>VLOOKUP(A19,'P&amp;L workings'!$F$281:$I$306,2,FALSE)</f>
        <v>529</v>
      </c>
      <c r="C19" s="3">
        <f>VLOOKUP(A19,'P&amp;L workings'!$F$281:$I$306,3,FALSE)</f>
        <v>-346.8</v>
      </c>
      <c r="D19" s="16">
        <f t="shared" si="0"/>
        <v>182.2</v>
      </c>
      <c r="E19" s="3">
        <v>798</v>
      </c>
      <c r="F19" s="3">
        <v>-4869.32</v>
      </c>
      <c r="G19" s="16">
        <v>-4071.3199999999997</v>
      </c>
      <c r="H19" s="19">
        <f t="shared" si="1"/>
        <v>4253.5199999999995</v>
      </c>
      <c r="I19" s="2"/>
    </row>
    <row r="20" spans="1:9" x14ac:dyDescent="0.25">
      <c r="A20" s="15" t="s">
        <v>156</v>
      </c>
      <c r="B20" s="3">
        <f>VLOOKUP(A20,'P&amp;L workings'!$F$281:$I$306,2,FALSE)</f>
        <v>0</v>
      </c>
      <c r="C20" s="3">
        <f>VLOOKUP(A20,'P&amp;L workings'!$F$281:$I$306,3,FALSE)</f>
        <v>0</v>
      </c>
      <c r="D20" s="16">
        <f t="shared" si="0"/>
        <v>0</v>
      </c>
      <c r="E20" s="3">
        <v>0</v>
      </c>
      <c r="F20" s="3">
        <v>-3003.5250000000201</v>
      </c>
      <c r="G20" s="16">
        <v>-3003.5250000000201</v>
      </c>
      <c r="H20" s="19">
        <f t="shared" si="1"/>
        <v>3003.5250000000201</v>
      </c>
      <c r="I20" s="2"/>
    </row>
    <row r="21" spans="1:9" x14ac:dyDescent="0.25">
      <c r="A21" s="15" t="s">
        <v>74</v>
      </c>
      <c r="B21" s="3">
        <f>VLOOKUP(A21,'P&amp;L workings'!$F$281:$I$306,2,FALSE)</f>
        <v>0</v>
      </c>
      <c r="C21" s="3">
        <f>VLOOKUP(A21,'P&amp;L workings'!$F$281:$I$306,3,FALSE)</f>
        <v>-150</v>
      </c>
      <c r="D21" s="16">
        <f t="shared" si="0"/>
        <v>-150</v>
      </c>
      <c r="E21" s="3">
        <v>0</v>
      </c>
      <c r="F21" s="3">
        <v>-600</v>
      </c>
      <c r="G21" s="16">
        <v>-600</v>
      </c>
      <c r="H21" s="19">
        <f t="shared" si="1"/>
        <v>450</v>
      </c>
      <c r="I21" s="2"/>
    </row>
    <row r="22" spans="1:9" x14ac:dyDescent="0.25">
      <c r="A22" s="15" t="s">
        <v>157</v>
      </c>
      <c r="B22" s="3">
        <f>VLOOKUP(A22,'P&amp;L workings'!$F$281:$I$306,2,FALSE)</f>
        <v>0</v>
      </c>
      <c r="C22" s="3">
        <f>VLOOKUP(A22,'P&amp;L workings'!$F$281:$I$306,3,FALSE)</f>
        <v>-50</v>
      </c>
      <c r="D22" s="16">
        <f t="shared" si="0"/>
        <v>-50</v>
      </c>
      <c r="E22" s="3">
        <v>0</v>
      </c>
      <c r="F22" s="3">
        <v>-129.97</v>
      </c>
      <c r="G22" s="16">
        <v>-129.97</v>
      </c>
      <c r="H22" s="19">
        <f t="shared" si="1"/>
        <v>79.97</v>
      </c>
      <c r="I22" s="2"/>
    </row>
    <row r="23" spans="1:9" x14ac:dyDescent="0.25">
      <c r="A23" s="15" t="s">
        <v>67</v>
      </c>
      <c r="B23" s="3">
        <f>VLOOKUP(A23,'P&amp;L workings'!$F$281:$I$306,2,FALSE)</f>
        <v>0</v>
      </c>
      <c r="C23" s="3">
        <f>VLOOKUP(A23,'P&amp;L workings'!$F$281:$I$306,3,FALSE)</f>
        <v>-2400</v>
      </c>
      <c r="D23" s="16">
        <f t="shared" si="0"/>
        <v>-2400</v>
      </c>
      <c r="E23" s="3">
        <v>0</v>
      </c>
      <c r="F23" s="3">
        <v>-2400</v>
      </c>
      <c r="G23" s="16">
        <v>-2400</v>
      </c>
      <c r="H23" s="19">
        <f t="shared" si="1"/>
        <v>0</v>
      </c>
      <c r="I23" s="2"/>
    </row>
    <row r="24" spans="1:9" x14ac:dyDescent="0.25">
      <c r="A24" s="15" t="s">
        <v>80</v>
      </c>
      <c r="B24" s="3">
        <f>VLOOKUP(A24,'P&amp;L workings'!$F$281:$I$306,2,FALSE)</f>
        <v>0</v>
      </c>
      <c r="C24" s="3">
        <f>VLOOKUP(A24,'P&amp;L workings'!$F$281:$I$306,3,FALSE)</f>
        <v>-2670.6</v>
      </c>
      <c r="D24" s="16">
        <f t="shared" si="0"/>
        <v>-2670.6</v>
      </c>
      <c r="E24" s="3">
        <v>0</v>
      </c>
      <c r="F24" s="3">
        <v>-1434.3</v>
      </c>
      <c r="G24" s="16">
        <v>-1434.3</v>
      </c>
      <c r="H24" s="19">
        <f t="shared" si="1"/>
        <v>-1236.3</v>
      </c>
      <c r="I24" s="2"/>
    </row>
    <row r="25" spans="1:9" x14ac:dyDescent="0.25">
      <c r="A25" s="15" t="s">
        <v>88</v>
      </c>
      <c r="B25" s="3">
        <f>VLOOKUP(A25,'P&amp;L workings'!$F$281:$I$306,2,FALSE)</f>
        <v>1.1199999999999992</v>
      </c>
      <c r="C25" s="3">
        <f>VLOOKUP(A25,'P&amp;L workings'!$F$281:$I$306,3,FALSE)</f>
        <v>-272.17999999999995</v>
      </c>
      <c r="D25" s="16">
        <f t="shared" si="0"/>
        <v>-271.05999999999995</v>
      </c>
      <c r="E25" s="3">
        <v>0</v>
      </c>
      <c r="F25" s="3">
        <v>-480.48</v>
      </c>
      <c r="G25" s="16">
        <v>-480.48</v>
      </c>
      <c r="H25" s="19">
        <f t="shared" si="1"/>
        <v>209.42000000000007</v>
      </c>
      <c r="I25" s="2"/>
    </row>
    <row r="26" spans="1:9" x14ac:dyDescent="0.25">
      <c r="A26" s="15" t="s">
        <v>135</v>
      </c>
      <c r="B26" s="3">
        <f>VLOOKUP(A26,'P&amp;L workings'!$F$281:$I$306,2,FALSE)</f>
        <v>0</v>
      </c>
      <c r="C26" s="3">
        <f>VLOOKUP(A26,'P&amp;L workings'!$F$281:$I$306,3,FALSE)</f>
        <v>-300</v>
      </c>
      <c r="D26" s="16">
        <f t="shared" si="0"/>
        <v>-300</v>
      </c>
      <c r="E26" s="3">
        <v>0</v>
      </c>
      <c r="F26" s="3">
        <v>-900</v>
      </c>
      <c r="G26" s="16">
        <v>-900</v>
      </c>
      <c r="H26" s="19">
        <f t="shared" si="1"/>
        <v>600</v>
      </c>
      <c r="I26" s="2"/>
    </row>
    <row r="27" spans="1:9" x14ac:dyDescent="0.25">
      <c r="A27" s="15" t="s">
        <v>45</v>
      </c>
      <c r="B27" s="3">
        <f>VLOOKUP(A27,'P&amp;L workings'!$F$281:$I$306,2,FALSE)</f>
        <v>0</v>
      </c>
      <c r="C27" s="3">
        <f>VLOOKUP(A27,'P&amp;L workings'!$F$281:$I$306,3,FALSE)</f>
        <v>-1926.98</v>
      </c>
      <c r="D27" s="16">
        <f t="shared" si="0"/>
        <v>-1926.98</v>
      </c>
      <c r="E27" s="3">
        <v>0</v>
      </c>
      <c r="F27" s="3">
        <v>-1084.92</v>
      </c>
      <c r="G27" s="16">
        <v>-1084.92</v>
      </c>
      <c r="H27" s="19">
        <f t="shared" si="1"/>
        <v>-842.06</v>
      </c>
      <c r="I27" s="2"/>
    </row>
    <row r="28" spans="1:9" x14ac:dyDescent="0.25">
      <c r="A28" s="15" t="s">
        <v>117</v>
      </c>
      <c r="B28" s="3">
        <f>VLOOKUP(A28,'P&amp;L workings'!$F$281:$I$306,2,FALSE)</f>
        <v>160</v>
      </c>
      <c r="C28" s="3">
        <f>VLOOKUP(A28,'P&amp;L workings'!$F$281:$I$306,3,FALSE)</f>
        <v>-255</v>
      </c>
      <c r="D28" s="16">
        <f t="shared" si="0"/>
        <v>-95</v>
      </c>
      <c r="E28" s="3">
        <v>1430</v>
      </c>
      <c r="F28" s="3">
        <v>-2146.44</v>
      </c>
      <c r="G28" s="16">
        <v>-716.44</v>
      </c>
      <c r="H28" s="19">
        <f t="shared" si="1"/>
        <v>621.44000000000005</v>
      </c>
      <c r="I28" s="2"/>
    </row>
    <row r="29" spans="1:9" x14ac:dyDescent="0.25">
      <c r="A29" s="15" t="s">
        <v>61</v>
      </c>
      <c r="B29" s="3">
        <f>VLOOKUP(A29,'P&amp;L workings'!$F$281:$I$306,2,FALSE)</f>
        <v>0</v>
      </c>
      <c r="C29" s="3">
        <f>VLOOKUP(A29,'P&amp;L workings'!$F$281:$I$306,3,FALSE)</f>
        <v>-262.79000000000002</v>
      </c>
      <c r="D29" s="16">
        <f t="shared" si="0"/>
        <v>-262.79000000000002</v>
      </c>
      <c r="E29" s="3">
        <v>0</v>
      </c>
      <c r="F29" s="3">
        <v>-406.16</v>
      </c>
      <c r="G29" s="16">
        <v>-406.16</v>
      </c>
      <c r="H29" s="19">
        <f t="shared" si="1"/>
        <v>143.37</v>
      </c>
      <c r="I29" s="2"/>
    </row>
    <row r="30" spans="1:9" x14ac:dyDescent="0.25">
      <c r="A30" s="27" t="s">
        <v>158</v>
      </c>
      <c r="B30" s="9">
        <f>SUM(B19:B29)</f>
        <v>690.12</v>
      </c>
      <c r="C30" s="9">
        <f t="shared" ref="C30:D30" si="2">SUM(C19:C29)</f>
        <v>-8634.35</v>
      </c>
      <c r="D30" s="17">
        <f t="shared" si="2"/>
        <v>-7944.2299999999987</v>
      </c>
      <c r="E30" s="9">
        <v>2228</v>
      </c>
      <c r="F30" s="9">
        <v>-17455.115000000016</v>
      </c>
      <c r="G30" s="17">
        <v>-15227.11500000002</v>
      </c>
      <c r="H30" s="20">
        <f t="shared" si="1"/>
        <v>7282.8850000000211</v>
      </c>
      <c r="I30" s="2"/>
    </row>
    <row r="31" spans="1:9" x14ac:dyDescent="0.25">
      <c r="A31" s="28"/>
      <c r="B31" s="10"/>
      <c r="C31" s="10"/>
      <c r="D31" s="16"/>
      <c r="E31" s="10"/>
      <c r="F31" s="10"/>
      <c r="G31" s="16"/>
      <c r="H31" s="19"/>
      <c r="I31" s="2"/>
    </row>
    <row r="32" spans="1:9" x14ac:dyDescent="0.25">
      <c r="A32" s="28" t="s">
        <v>614</v>
      </c>
      <c r="B32" s="10">
        <f>F56</f>
        <v>1149.6599999999999</v>
      </c>
      <c r="C32" s="10">
        <v>0</v>
      </c>
      <c r="D32" s="16">
        <f>B32+C32</f>
        <v>1149.6599999999999</v>
      </c>
      <c r="E32" s="10">
        <v>492.05000000000109</v>
      </c>
      <c r="F32" s="10">
        <v>0</v>
      </c>
      <c r="G32" s="16">
        <v>492.05000000000109</v>
      </c>
      <c r="H32" s="19">
        <f t="shared" si="1"/>
        <v>657.60999999999876</v>
      </c>
      <c r="I32" s="2"/>
    </row>
    <row r="33" spans="1:11" x14ac:dyDescent="0.25">
      <c r="A33" s="28"/>
      <c r="B33" s="10"/>
      <c r="C33" s="10"/>
      <c r="D33" s="16"/>
      <c r="E33" s="10"/>
      <c r="F33" s="10"/>
      <c r="G33" s="16"/>
      <c r="H33" s="19"/>
      <c r="I33" s="2"/>
    </row>
    <row r="34" spans="1:11" x14ac:dyDescent="0.25">
      <c r="A34" s="27" t="s">
        <v>159</v>
      </c>
      <c r="B34" s="9">
        <f>B16+B30+B32</f>
        <v>63388.179999999658</v>
      </c>
      <c r="C34" s="9">
        <f>C16+C30+C32</f>
        <v>-55745.569999999985</v>
      </c>
      <c r="D34" s="17">
        <f>D16+D30+D32</f>
        <v>7642.6099999996668</v>
      </c>
      <c r="E34" s="9">
        <v>68227.13</v>
      </c>
      <c r="F34" s="9">
        <v>-67459.780000000013</v>
      </c>
      <c r="G34" s="17">
        <v>767.34999999999309</v>
      </c>
      <c r="H34" s="20">
        <f t="shared" si="1"/>
        <v>6875.2599999996737</v>
      </c>
      <c r="I34" s="2"/>
    </row>
    <row r="35" spans="1:11" x14ac:dyDescent="0.25">
      <c r="A35" s="15"/>
      <c r="B35" s="3"/>
      <c r="C35" s="3"/>
      <c r="D35" s="16"/>
      <c r="E35" s="3"/>
      <c r="F35" s="3"/>
      <c r="G35" s="16"/>
      <c r="H35" s="19"/>
      <c r="I35" s="2"/>
    </row>
    <row r="36" spans="1:11" x14ac:dyDescent="0.25">
      <c r="A36" s="15" t="s">
        <v>662</v>
      </c>
      <c r="B36" s="3">
        <f>VLOOKUP(A36,'P&amp;L workings'!$F$281:$I$306,2,FALSE)</f>
        <v>2987.37</v>
      </c>
      <c r="C36" s="3">
        <f>VLOOKUP(A36,'P&amp;L workings'!$F$281:$I$306,3,FALSE)</f>
        <v>-527.66999999999996</v>
      </c>
      <c r="D36" s="16">
        <f t="shared" si="0"/>
        <v>2459.6999999999998</v>
      </c>
      <c r="E36" s="3">
        <v>1470.25</v>
      </c>
      <c r="F36" s="3">
        <f>-4562.02+3926</f>
        <v>-636.02000000000044</v>
      </c>
      <c r="G36" s="16">
        <f>E36+F36</f>
        <v>834.22999999999956</v>
      </c>
      <c r="H36" s="19">
        <f>D36-G36</f>
        <v>1625.4700000000003</v>
      </c>
      <c r="K36" s="2"/>
    </row>
    <row r="37" spans="1:11" x14ac:dyDescent="0.25">
      <c r="A37" s="15" t="s">
        <v>663</v>
      </c>
      <c r="B37" s="3">
        <f>VLOOKUP(A37,'P&amp;L workings'!$F$281:$I$306,2,FALSE)</f>
        <v>0</v>
      </c>
      <c r="C37" s="3">
        <f>VLOOKUP(A37,'P&amp;L workings'!$F$281:$I$306,3,FALSE)</f>
        <v>-3290.41</v>
      </c>
      <c r="D37" s="16">
        <f t="shared" si="0"/>
        <v>-3290.41</v>
      </c>
      <c r="E37" s="3">
        <v>0</v>
      </c>
      <c r="F37" s="3">
        <v>0</v>
      </c>
      <c r="G37" s="16">
        <v>0</v>
      </c>
      <c r="H37" s="19">
        <f>D37-G37</f>
        <v>-3290.41</v>
      </c>
      <c r="K37" s="2"/>
    </row>
    <row r="38" spans="1:11" x14ac:dyDescent="0.25">
      <c r="A38" s="15" t="s">
        <v>664</v>
      </c>
      <c r="B38" s="3">
        <v>0</v>
      </c>
      <c r="C38" s="3">
        <f>H54</f>
        <v>-5048.07</v>
      </c>
      <c r="D38" s="16">
        <f t="shared" si="0"/>
        <v>-5048.07</v>
      </c>
      <c r="E38" s="3">
        <v>0</v>
      </c>
      <c r="F38" s="3">
        <v>0</v>
      </c>
      <c r="G38" s="16">
        <v>0</v>
      </c>
      <c r="H38" s="19">
        <f>D38-G38</f>
        <v>-5048.07</v>
      </c>
      <c r="K38" s="2"/>
    </row>
    <row r="39" spans="1:11" x14ac:dyDescent="0.25">
      <c r="A39" s="15" t="s">
        <v>684</v>
      </c>
      <c r="B39" s="3">
        <v>0</v>
      </c>
      <c r="C39" s="3">
        <v>0</v>
      </c>
      <c r="D39" s="16">
        <v>0</v>
      </c>
      <c r="E39" s="3">
        <v>0</v>
      </c>
      <c r="F39" s="3">
        <v>-3926</v>
      </c>
      <c r="G39" s="16">
        <f>E39+F39</f>
        <v>-3926</v>
      </c>
      <c r="H39" s="19">
        <f t="shared" ref="H39" si="3">D39-G39</f>
        <v>3926</v>
      </c>
      <c r="K39" s="2"/>
    </row>
    <row r="40" spans="1:11" x14ac:dyDescent="0.25">
      <c r="A40" s="15"/>
      <c r="B40" s="4"/>
      <c r="C40" s="4"/>
      <c r="D40" s="16"/>
      <c r="E40" s="4"/>
      <c r="F40" s="4"/>
      <c r="G40" s="16"/>
      <c r="H40" s="19"/>
      <c r="K40" s="2"/>
    </row>
    <row r="41" spans="1:11" x14ac:dyDescent="0.25">
      <c r="A41" s="29" t="s">
        <v>160</v>
      </c>
      <c r="B41" s="11">
        <f>SUM(B34:B40)</f>
        <v>66375.549999999654</v>
      </c>
      <c r="C41" s="11">
        <f>SUM(C34:C40)</f>
        <v>-64611.719999999979</v>
      </c>
      <c r="D41" s="18">
        <f>SUM(D34:D40)</f>
        <v>1763.8299999996671</v>
      </c>
      <c r="E41" s="11">
        <v>69697.38</v>
      </c>
      <c r="F41" s="11">
        <v>-72021.800000000017</v>
      </c>
      <c r="G41" s="18">
        <v>-2324.4200000000073</v>
      </c>
      <c r="H41" s="20">
        <f>D41-G41</f>
        <v>4088.2499999996744</v>
      </c>
      <c r="K41" s="2"/>
    </row>
    <row r="42" spans="1:11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11" x14ac:dyDescent="0.25">
      <c r="A43" s="49" t="s">
        <v>161</v>
      </c>
      <c r="B43" s="50"/>
      <c r="C43" s="50"/>
      <c r="D43" s="51">
        <f>G53</f>
        <v>45018.619999999995</v>
      </c>
      <c r="E43" s="50"/>
      <c r="F43" s="50"/>
      <c r="G43" s="52">
        <v>47343</v>
      </c>
      <c r="H43" s="53"/>
      <c r="I43" s="2"/>
    </row>
    <row r="44" spans="1:11" x14ac:dyDescent="0.25">
      <c r="A44" s="54"/>
      <c r="B44" s="2"/>
      <c r="C44" s="2"/>
      <c r="D44" s="55"/>
      <c r="E44" s="2"/>
      <c r="F44" s="2"/>
      <c r="G44" s="2"/>
      <c r="H44" s="56"/>
      <c r="I44" s="2"/>
    </row>
    <row r="45" spans="1:11" x14ac:dyDescent="0.25">
      <c r="A45" s="54" t="s">
        <v>681</v>
      </c>
      <c r="B45" s="2"/>
      <c r="C45" s="2"/>
      <c r="D45" s="57">
        <f>D41</f>
        <v>1763.8299999996671</v>
      </c>
      <c r="E45" s="2"/>
      <c r="F45" s="2"/>
      <c r="G45" s="4">
        <f>G41</f>
        <v>-2324.4200000000073</v>
      </c>
      <c r="H45" s="56"/>
      <c r="I45" s="2"/>
    </row>
    <row r="46" spans="1:11" x14ac:dyDescent="0.25">
      <c r="A46" s="54"/>
      <c r="B46" s="2"/>
      <c r="C46" s="2"/>
      <c r="D46" s="55"/>
      <c r="E46" s="2"/>
      <c r="F46" s="2"/>
      <c r="G46" s="2"/>
      <c r="H46" s="56"/>
      <c r="I46" s="2"/>
    </row>
    <row r="47" spans="1:11" ht="19.899999999999999" customHeight="1" x14ac:dyDescent="0.25">
      <c r="A47" s="58" t="s">
        <v>615</v>
      </c>
      <c r="B47" s="59"/>
      <c r="C47" s="59"/>
      <c r="D47" s="60">
        <f>SUM(D43:D46)</f>
        <v>46782.449999999662</v>
      </c>
      <c r="E47" s="61"/>
      <c r="F47" s="61"/>
      <c r="G47" s="66">
        <f>SUM(G43:G46)</f>
        <v>45018.579999999994</v>
      </c>
      <c r="H47" s="62"/>
      <c r="I47" s="2"/>
    </row>
    <row r="48" spans="1:11" ht="19.899999999999999" customHeight="1" x14ac:dyDescent="0.25">
      <c r="A48" s="30"/>
      <c r="B48" s="31"/>
      <c r="C48" s="31"/>
      <c r="D48" s="32"/>
      <c r="E48" s="2"/>
      <c r="F48" s="2"/>
      <c r="G48" s="33"/>
      <c r="H48" s="2"/>
      <c r="I48" s="2"/>
    </row>
    <row r="49" spans="1:10" x14ac:dyDescent="0.25">
      <c r="A49" s="42" t="s">
        <v>682</v>
      </c>
      <c r="B49" s="42"/>
      <c r="C49" s="42"/>
      <c r="D49" s="43" cm="1">
        <f t="array" ref="D49">D47-_xlfn.ANCHORARRAY(I54)</f>
        <v>-3.3469405025243759E-10</v>
      </c>
      <c r="E49" s="43"/>
      <c r="F49" s="43"/>
      <c r="G49" s="43">
        <f>G47-G53</f>
        <v>-4.0000000000873115E-2</v>
      </c>
      <c r="H49" s="44"/>
      <c r="I49" s="44"/>
      <c r="J49" s="44"/>
    </row>
    <row r="50" spans="1:10" x14ac:dyDescent="0.25">
      <c r="A50" s="44"/>
      <c r="B50" s="44"/>
      <c r="C50" s="44"/>
      <c r="D50" s="44"/>
      <c r="E50" s="44"/>
      <c r="F50" s="44"/>
      <c r="G50" s="44"/>
      <c r="H50" s="44"/>
      <c r="I50" s="44"/>
      <c r="J50" s="44"/>
    </row>
    <row r="51" spans="1:10" x14ac:dyDescent="0.25">
      <c r="A51" s="45" t="s">
        <v>683</v>
      </c>
      <c r="B51" s="44"/>
      <c r="C51" s="44"/>
      <c r="D51" s="44"/>
      <c r="E51" s="44"/>
      <c r="F51" s="44"/>
      <c r="G51" s="44"/>
      <c r="H51" s="44"/>
      <c r="I51" s="44"/>
      <c r="J51" s="44"/>
    </row>
    <row r="52" spans="1:10" x14ac:dyDescent="0.25">
      <c r="A52" s="44"/>
      <c r="B52" s="44" t="s">
        <v>616</v>
      </c>
      <c r="C52" s="44" t="s">
        <v>617</v>
      </c>
      <c r="D52" s="44" t="s">
        <v>618</v>
      </c>
      <c r="E52" s="44" t="s">
        <v>619</v>
      </c>
      <c r="F52" s="44" t="s">
        <v>620</v>
      </c>
      <c r="G52" s="44" t="s">
        <v>621</v>
      </c>
      <c r="H52" s="44" t="s">
        <v>679</v>
      </c>
      <c r="I52" s="44" t="s">
        <v>680</v>
      </c>
      <c r="J52" s="44"/>
    </row>
    <row r="53" spans="1:10" x14ac:dyDescent="0.25">
      <c r="A53" s="44" t="s">
        <v>622</v>
      </c>
      <c r="B53" s="46">
        <f>'Beverley AC Accounts FY 2024'!I472-'Beverley AC Accounts FY 2024'!D472</f>
        <v>14593.109999999999</v>
      </c>
      <c r="C53" s="46">
        <v>10119.799999999999</v>
      </c>
      <c r="D53" s="46">
        <v>20305.71</v>
      </c>
      <c r="E53" s="46">
        <v>0</v>
      </c>
      <c r="F53" s="46">
        <f>SUM(C53:E53)</f>
        <v>30425.51</v>
      </c>
      <c r="G53" s="46">
        <f>B53+F53</f>
        <v>45018.619999999995</v>
      </c>
      <c r="H53" s="44"/>
      <c r="I53" s="44"/>
      <c r="J53" s="44"/>
    </row>
    <row r="54" spans="1:10" x14ac:dyDescent="0.25">
      <c r="A54" s="44" t="s">
        <v>623</v>
      </c>
      <c r="B54" s="46">
        <f>'Beverley AC Accounts FY 2024'!I2</f>
        <v>20255.349999999999</v>
      </c>
      <c r="C54" s="46">
        <f>10471.74-25.78</f>
        <v>10445.959999999999</v>
      </c>
      <c r="D54" s="46">
        <f>21194.85-65.64</f>
        <v>21129.21</v>
      </c>
      <c r="E54" s="46">
        <v>0</v>
      </c>
      <c r="F54" s="46">
        <f>SUM(C54:E54)</f>
        <v>31575.17</v>
      </c>
      <c r="G54" s="46">
        <f t="shared" ref="G54:G58" si="4">B54+F54</f>
        <v>51830.52</v>
      </c>
      <c r="H54" s="47">
        <f>-'Charity working'!B15</f>
        <v>-5048.07</v>
      </c>
      <c r="I54" s="48">
        <f>G54+H54</f>
        <v>46782.45</v>
      </c>
      <c r="J54" s="44"/>
    </row>
    <row r="55" spans="1:10" x14ac:dyDescent="0.25">
      <c r="A55" s="44" t="s">
        <v>624</v>
      </c>
      <c r="B55" s="46">
        <f>B54-B53</f>
        <v>5662.24</v>
      </c>
      <c r="C55" s="46"/>
      <c r="D55" s="46"/>
      <c r="E55" s="46"/>
      <c r="F55" s="46">
        <f>'P&amp;L workings'!I307</f>
        <v>0</v>
      </c>
      <c r="G55" s="46">
        <f t="shared" si="4"/>
        <v>5662.24</v>
      </c>
      <c r="H55" s="44"/>
      <c r="I55" s="44"/>
      <c r="J55" s="44"/>
    </row>
    <row r="56" spans="1:10" x14ac:dyDescent="0.25">
      <c r="A56" s="44" t="s">
        <v>625</v>
      </c>
      <c r="B56" s="46"/>
      <c r="C56" s="46"/>
      <c r="D56" s="46"/>
      <c r="E56" s="46"/>
      <c r="F56" s="46">
        <f>F54-F55-F53</f>
        <v>1149.6599999999999</v>
      </c>
      <c r="G56" s="46">
        <f>F56</f>
        <v>1149.6599999999999</v>
      </c>
      <c r="H56" s="44"/>
      <c r="I56" s="44"/>
      <c r="J56" s="44"/>
    </row>
    <row r="57" spans="1:10" x14ac:dyDescent="0.25">
      <c r="A57" s="44" t="s">
        <v>626</v>
      </c>
      <c r="B57" s="46">
        <f>GETPIVOTDATA("Value",'P&amp;L workings'!$A$279)</f>
        <v>5662.2399999996633</v>
      </c>
      <c r="C57" s="46"/>
      <c r="D57" s="46"/>
      <c r="E57" s="46"/>
      <c r="F57" s="46">
        <f>F53+F55+F56-F54</f>
        <v>0</v>
      </c>
      <c r="G57" s="46">
        <f>G53-G54+G55+G56</f>
        <v>-1.8189894035458565E-12</v>
      </c>
      <c r="H57" s="44"/>
      <c r="I57" s="44"/>
      <c r="J57" s="44"/>
    </row>
    <row r="58" spans="1:10" x14ac:dyDescent="0.25">
      <c r="A58" s="44"/>
      <c r="B58" s="46">
        <f>B55-B57</f>
        <v>3.3651303965598345E-10</v>
      </c>
      <c r="C58" s="46">
        <f>C55-C57</f>
        <v>0</v>
      </c>
      <c r="D58" s="46">
        <f>D55-D57</f>
        <v>0</v>
      </c>
      <c r="E58" s="46">
        <f>E55-E57</f>
        <v>0</v>
      </c>
      <c r="F58" s="46"/>
      <c r="G58" s="46">
        <f t="shared" si="4"/>
        <v>3.3651303965598345E-10</v>
      </c>
      <c r="H58" s="44"/>
      <c r="I58" s="44"/>
      <c r="J58" s="44"/>
    </row>
  </sheetData>
  <mergeCells count="4">
    <mergeCell ref="B4:D4"/>
    <mergeCell ref="E4:G4"/>
    <mergeCell ref="A1:H1"/>
    <mergeCell ref="A2:H2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28F99-90AB-4C27-973F-DC21994C99C6}">
  <dimension ref="A1:G17"/>
  <sheetViews>
    <sheetView workbookViewId="0">
      <selection activeCell="E15" sqref="E15"/>
    </sheetView>
  </sheetViews>
  <sheetFormatPr defaultRowHeight="15" x14ac:dyDescent="0.25"/>
  <sheetData>
    <row r="1" spans="1:7" x14ac:dyDescent="0.25">
      <c r="A1" s="36" t="s">
        <v>665</v>
      </c>
      <c r="B1" s="37"/>
      <c r="C1" s="37"/>
      <c r="D1" s="37"/>
      <c r="E1" s="37"/>
      <c r="F1" s="37"/>
      <c r="G1" s="37"/>
    </row>
    <row r="2" spans="1:7" x14ac:dyDescent="0.25">
      <c r="A2" s="37"/>
      <c r="B2" s="37"/>
      <c r="C2" s="37"/>
      <c r="D2" s="37"/>
      <c r="E2" s="37"/>
      <c r="F2" s="37"/>
      <c r="G2" s="37"/>
    </row>
    <row r="3" spans="1:7" x14ac:dyDescent="0.25">
      <c r="A3" s="37"/>
      <c r="B3" s="38">
        <v>144.5</v>
      </c>
      <c r="C3" s="37" t="s">
        <v>666</v>
      </c>
      <c r="D3" s="37"/>
      <c r="E3" s="37"/>
      <c r="F3" s="37"/>
      <c r="G3" s="37"/>
    </row>
    <row r="4" spans="1:7" x14ac:dyDescent="0.25">
      <c r="A4" s="37"/>
      <c r="B4" s="38">
        <v>90</v>
      </c>
      <c r="C4" s="37" t="s">
        <v>667</v>
      </c>
      <c r="D4" s="37"/>
      <c r="E4" s="37"/>
      <c r="F4" s="37"/>
      <c r="G4" s="37"/>
    </row>
    <row r="5" spans="1:7" x14ac:dyDescent="0.25">
      <c r="A5" s="37"/>
      <c r="B5" s="39">
        <v>160</v>
      </c>
      <c r="C5" s="40" t="s">
        <v>668</v>
      </c>
      <c r="D5" s="41"/>
      <c r="E5" s="41"/>
      <c r="F5" s="41"/>
      <c r="G5" s="41"/>
    </row>
    <row r="6" spans="1:7" x14ac:dyDescent="0.25">
      <c r="A6" s="37"/>
      <c r="B6" s="38">
        <v>10</v>
      </c>
      <c r="C6" s="37" t="s">
        <v>669</v>
      </c>
      <c r="D6" s="37"/>
      <c r="E6" s="37"/>
      <c r="F6" s="37"/>
      <c r="G6" s="37"/>
    </row>
    <row r="7" spans="1:7" x14ac:dyDescent="0.25">
      <c r="A7" s="37"/>
      <c r="B7" s="38">
        <v>20</v>
      </c>
      <c r="C7" s="37" t="s">
        <v>670</v>
      </c>
      <c r="D7" s="37"/>
      <c r="E7" s="37"/>
      <c r="F7" s="37"/>
      <c r="G7" s="37"/>
    </row>
    <row r="8" spans="1:7" x14ac:dyDescent="0.25">
      <c r="A8" s="37"/>
      <c r="B8" s="38">
        <v>40</v>
      </c>
      <c r="C8" s="37" t="s">
        <v>671</v>
      </c>
      <c r="D8" s="37"/>
      <c r="E8" s="37"/>
      <c r="F8" s="37"/>
      <c r="G8" s="37"/>
    </row>
    <row r="9" spans="1:7" x14ac:dyDescent="0.25">
      <c r="A9" s="37"/>
      <c r="B9" s="38">
        <v>356.05</v>
      </c>
      <c r="C9" s="37" t="s">
        <v>672</v>
      </c>
      <c r="D9" s="37"/>
      <c r="E9" s="37"/>
      <c r="F9" s="37"/>
      <c r="G9" s="37"/>
    </row>
    <row r="10" spans="1:7" x14ac:dyDescent="0.25">
      <c r="A10" s="37"/>
      <c r="B10" s="38">
        <v>1374.15</v>
      </c>
      <c r="C10" s="37" t="s">
        <v>673</v>
      </c>
      <c r="D10" s="37"/>
      <c r="E10" s="37"/>
      <c r="F10" s="37"/>
      <c r="G10" s="37"/>
    </row>
    <row r="11" spans="1:7" x14ac:dyDescent="0.25">
      <c r="A11" s="37"/>
      <c r="B11" s="38">
        <v>220</v>
      </c>
      <c r="C11" s="37" t="s">
        <v>674</v>
      </c>
      <c r="D11" s="37"/>
      <c r="E11" s="37"/>
      <c r="F11" s="37"/>
      <c r="G11" s="37"/>
    </row>
    <row r="12" spans="1:7" x14ac:dyDescent="0.25">
      <c r="A12" s="37"/>
      <c r="B12" s="38">
        <v>1184.92</v>
      </c>
      <c r="C12" s="37" t="s">
        <v>675</v>
      </c>
      <c r="D12" s="37"/>
      <c r="E12" s="37"/>
      <c r="F12" s="37"/>
      <c r="G12" s="37"/>
    </row>
    <row r="13" spans="1:7" x14ac:dyDescent="0.25">
      <c r="A13" s="37"/>
      <c r="B13" s="39">
        <v>1048.45</v>
      </c>
      <c r="C13" s="40" t="s">
        <v>676</v>
      </c>
      <c r="D13" s="40"/>
      <c r="E13" s="40"/>
      <c r="F13" s="37"/>
      <c r="G13" s="37"/>
    </row>
    <row r="14" spans="1:7" x14ac:dyDescent="0.25">
      <c r="A14" s="37"/>
      <c r="B14" s="39">
        <v>400</v>
      </c>
      <c r="C14" s="40" t="s">
        <v>677</v>
      </c>
      <c r="D14" s="41"/>
      <c r="E14" s="37"/>
      <c r="F14" s="37"/>
      <c r="G14" s="37"/>
    </row>
    <row r="15" spans="1:7" ht="15.75" thickBot="1" x14ac:dyDescent="0.3">
      <c r="A15" s="37"/>
      <c r="B15" s="69">
        <v>5048.07</v>
      </c>
      <c r="C15" s="37"/>
      <c r="D15" s="37"/>
      <c r="E15" s="37"/>
      <c r="F15" s="37"/>
      <c r="G15" s="37"/>
    </row>
    <row r="16" spans="1:7" ht="15.75" thickTop="1" x14ac:dyDescent="0.25">
      <c r="A16" s="37"/>
      <c r="B16" s="37">
        <v>99.9</v>
      </c>
      <c r="C16" s="37" t="s">
        <v>678</v>
      </c>
      <c r="D16" s="37"/>
      <c r="E16" s="37"/>
      <c r="F16" s="37"/>
      <c r="G16" s="37"/>
    </row>
    <row r="17" spans="1:7" x14ac:dyDescent="0.25">
      <c r="A17" s="37"/>
      <c r="B17" s="68">
        <v>4948.17</v>
      </c>
      <c r="C17" s="37"/>
      <c r="D17" s="37"/>
      <c r="E17" s="37"/>
      <c r="F17" s="37"/>
      <c r="G17" s="3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45C38-17D8-46DF-931F-1C59E4BF34CE}">
  <dimension ref="A1:I307"/>
  <sheetViews>
    <sheetView tabSelected="1" topLeftCell="A100" zoomScale="80" zoomScaleNormal="80" workbookViewId="0">
      <selection activeCell="F286" sqref="F286"/>
    </sheetView>
  </sheetViews>
  <sheetFormatPr defaultRowHeight="15" x14ac:dyDescent="0.25"/>
  <cols>
    <col min="1" max="1" width="103.140625" bestFit="1" customWidth="1"/>
    <col min="2" max="2" width="16.28515625" bestFit="1" customWidth="1"/>
    <col min="3" max="3" width="12.28515625" customWidth="1"/>
    <col min="4" max="4" width="37" bestFit="1" customWidth="1"/>
    <col min="5" max="5" width="24.140625" bestFit="1" customWidth="1"/>
    <col min="6" max="6" width="32.42578125" bestFit="1" customWidth="1"/>
    <col min="7" max="9" width="10.85546875" bestFit="1" customWidth="1"/>
  </cols>
  <sheetData>
    <row r="1" spans="1:5" x14ac:dyDescent="0.25">
      <c r="A1" t="s">
        <v>2</v>
      </c>
      <c r="B1" t="s">
        <v>3</v>
      </c>
      <c r="C1" t="s">
        <v>1</v>
      </c>
      <c r="D1" t="s">
        <v>4</v>
      </c>
      <c r="E1" t="s">
        <v>5</v>
      </c>
    </row>
    <row r="2" spans="1:5" x14ac:dyDescent="0.25">
      <c r="A2">
        <v>100473</v>
      </c>
      <c r="B2">
        <v>371.46</v>
      </c>
      <c r="C2" t="s">
        <v>606</v>
      </c>
      <c r="D2" t="s">
        <v>662</v>
      </c>
      <c r="E2" t="s">
        <v>542</v>
      </c>
    </row>
    <row r="3" spans="1:5" x14ac:dyDescent="0.25">
      <c r="A3" t="s">
        <v>167</v>
      </c>
      <c r="B3">
        <v>28.54</v>
      </c>
      <c r="C3" t="s">
        <v>606</v>
      </c>
      <c r="D3" t="s">
        <v>662</v>
      </c>
      <c r="E3" t="s">
        <v>587</v>
      </c>
    </row>
    <row r="4" spans="1:5" x14ac:dyDescent="0.25">
      <c r="A4" t="s">
        <v>168</v>
      </c>
      <c r="B4">
        <v>-525</v>
      </c>
      <c r="C4" t="s">
        <v>12</v>
      </c>
      <c r="D4" t="s">
        <v>54</v>
      </c>
      <c r="E4" t="s">
        <v>541</v>
      </c>
    </row>
    <row r="5" spans="1:5" x14ac:dyDescent="0.25">
      <c r="A5" t="s">
        <v>169</v>
      </c>
      <c r="B5">
        <v>-430.1</v>
      </c>
      <c r="C5" t="s">
        <v>12</v>
      </c>
      <c r="D5" t="s">
        <v>35</v>
      </c>
      <c r="E5" t="s">
        <v>542</v>
      </c>
    </row>
    <row r="6" spans="1:5" x14ac:dyDescent="0.25">
      <c r="A6" t="s">
        <v>173</v>
      </c>
      <c r="B6">
        <v>-160</v>
      </c>
      <c r="C6" t="s">
        <v>12</v>
      </c>
      <c r="D6" t="s">
        <v>117</v>
      </c>
      <c r="E6" t="s">
        <v>545</v>
      </c>
    </row>
    <row r="7" spans="1:5" x14ac:dyDescent="0.25">
      <c r="A7" t="s">
        <v>174</v>
      </c>
      <c r="B7">
        <v>-20</v>
      </c>
      <c r="C7" t="s">
        <v>12</v>
      </c>
      <c r="D7" t="s">
        <v>117</v>
      </c>
      <c r="E7" t="s">
        <v>547</v>
      </c>
    </row>
    <row r="8" spans="1:5" x14ac:dyDescent="0.25">
      <c r="A8" t="s">
        <v>175</v>
      </c>
      <c r="B8">
        <v>-887.5</v>
      </c>
      <c r="C8" t="s">
        <v>12</v>
      </c>
      <c r="D8" t="s">
        <v>35</v>
      </c>
      <c r="E8" t="s">
        <v>542</v>
      </c>
    </row>
    <row r="9" spans="1:5" x14ac:dyDescent="0.25">
      <c r="A9" t="s">
        <v>180</v>
      </c>
      <c r="B9">
        <v>-200</v>
      </c>
      <c r="C9" t="s">
        <v>12</v>
      </c>
      <c r="D9" t="s">
        <v>67</v>
      </c>
    </row>
    <row r="10" spans="1:5" x14ac:dyDescent="0.25">
      <c r="A10" t="s">
        <v>193</v>
      </c>
      <c r="B10">
        <v>-63</v>
      </c>
      <c r="C10" t="s">
        <v>12</v>
      </c>
      <c r="D10" t="s">
        <v>127</v>
      </c>
      <c r="E10" t="s">
        <v>548</v>
      </c>
    </row>
    <row r="11" spans="1:5" x14ac:dyDescent="0.25">
      <c r="A11" t="s">
        <v>194</v>
      </c>
      <c r="B11">
        <v>-475</v>
      </c>
      <c r="C11" t="s">
        <v>12</v>
      </c>
      <c r="D11" t="s">
        <v>13</v>
      </c>
      <c r="E11" t="s">
        <v>133</v>
      </c>
    </row>
    <row r="12" spans="1:5" x14ac:dyDescent="0.25">
      <c r="A12" t="s">
        <v>195</v>
      </c>
      <c r="B12">
        <v>-299</v>
      </c>
      <c r="C12" t="s">
        <v>12</v>
      </c>
      <c r="D12" t="s">
        <v>80</v>
      </c>
    </row>
    <row r="13" spans="1:5" x14ac:dyDescent="0.25">
      <c r="A13" t="s">
        <v>196</v>
      </c>
      <c r="B13">
        <v>-53.5</v>
      </c>
      <c r="C13" t="s">
        <v>12</v>
      </c>
      <c r="D13" t="s">
        <v>88</v>
      </c>
      <c r="E13" t="s">
        <v>549</v>
      </c>
    </row>
    <row r="14" spans="1:5" x14ac:dyDescent="0.25">
      <c r="A14" t="s">
        <v>198</v>
      </c>
      <c r="B14">
        <v>-200</v>
      </c>
      <c r="C14" t="s">
        <v>12</v>
      </c>
      <c r="D14" t="s">
        <v>67</v>
      </c>
    </row>
    <row r="15" spans="1:5" x14ac:dyDescent="0.25">
      <c r="A15" t="s">
        <v>199</v>
      </c>
      <c r="B15">
        <v>-150</v>
      </c>
      <c r="C15" t="s">
        <v>12</v>
      </c>
      <c r="D15" t="s">
        <v>13</v>
      </c>
      <c r="E15" t="s">
        <v>592</v>
      </c>
    </row>
    <row r="16" spans="1:5" x14ac:dyDescent="0.25">
      <c r="A16" t="s">
        <v>200</v>
      </c>
      <c r="B16">
        <v>-250</v>
      </c>
      <c r="C16" t="s">
        <v>12</v>
      </c>
      <c r="D16" t="s">
        <v>35</v>
      </c>
      <c r="E16" t="s">
        <v>551</v>
      </c>
    </row>
    <row r="17" spans="1:5" x14ac:dyDescent="0.25">
      <c r="A17" t="s">
        <v>201</v>
      </c>
      <c r="B17">
        <v>-475</v>
      </c>
      <c r="C17" t="s">
        <v>12</v>
      </c>
      <c r="D17" t="s">
        <v>13</v>
      </c>
      <c r="E17" t="s">
        <v>133</v>
      </c>
    </row>
    <row r="18" spans="1:5" x14ac:dyDescent="0.25">
      <c r="A18" t="s">
        <v>202</v>
      </c>
      <c r="B18">
        <v>-600</v>
      </c>
      <c r="C18" t="s">
        <v>12</v>
      </c>
      <c r="D18" t="s">
        <v>35</v>
      </c>
      <c r="E18" t="s">
        <v>593</v>
      </c>
    </row>
    <row r="19" spans="1:5" x14ac:dyDescent="0.25">
      <c r="A19" t="s">
        <v>203</v>
      </c>
      <c r="B19">
        <v>-620</v>
      </c>
      <c r="C19" t="s">
        <v>12</v>
      </c>
      <c r="D19" t="s">
        <v>127</v>
      </c>
      <c r="E19" t="s">
        <v>552</v>
      </c>
    </row>
    <row r="20" spans="1:5" x14ac:dyDescent="0.25">
      <c r="A20">
        <v>100472</v>
      </c>
      <c r="B20">
        <v>15</v>
      </c>
      <c r="C20" t="s">
        <v>606</v>
      </c>
      <c r="D20" t="s">
        <v>662</v>
      </c>
      <c r="E20" t="s">
        <v>587</v>
      </c>
    </row>
    <row r="21" spans="1:5" x14ac:dyDescent="0.25">
      <c r="A21" t="s">
        <v>207</v>
      </c>
      <c r="B21">
        <v>86</v>
      </c>
      <c r="C21" t="s">
        <v>606</v>
      </c>
      <c r="D21" t="s">
        <v>662</v>
      </c>
      <c r="E21" t="s">
        <v>540</v>
      </c>
    </row>
    <row r="22" spans="1:5" x14ac:dyDescent="0.25">
      <c r="A22" t="s">
        <v>209</v>
      </c>
      <c r="B22">
        <v>-527.66999999999996</v>
      </c>
      <c r="C22" t="s">
        <v>12</v>
      </c>
      <c r="D22" t="s">
        <v>662</v>
      </c>
      <c r="E22" t="s">
        <v>540</v>
      </c>
    </row>
    <row r="23" spans="1:5" x14ac:dyDescent="0.25">
      <c r="A23">
        <v>100471</v>
      </c>
      <c r="B23">
        <v>1815.82</v>
      </c>
      <c r="C23" t="s">
        <v>606</v>
      </c>
      <c r="D23" t="s">
        <v>662</v>
      </c>
      <c r="E23" t="s">
        <v>540</v>
      </c>
    </row>
    <row r="24" spans="1:5" x14ac:dyDescent="0.25">
      <c r="A24" t="s">
        <v>210</v>
      </c>
      <c r="B24">
        <v>30</v>
      </c>
      <c r="C24" t="s">
        <v>606</v>
      </c>
      <c r="D24" t="s">
        <v>23</v>
      </c>
    </row>
    <row r="25" spans="1:5" x14ac:dyDescent="0.25">
      <c r="A25" t="s">
        <v>211</v>
      </c>
      <c r="B25">
        <v>-200</v>
      </c>
      <c r="C25" t="s">
        <v>12</v>
      </c>
      <c r="D25" t="s">
        <v>67</v>
      </c>
    </row>
    <row r="26" spans="1:5" x14ac:dyDescent="0.25">
      <c r="A26" t="s">
        <v>212</v>
      </c>
      <c r="B26">
        <v>-346.8</v>
      </c>
      <c r="C26" t="s">
        <v>12</v>
      </c>
      <c r="D26" t="s">
        <v>23</v>
      </c>
    </row>
    <row r="27" spans="1:5" x14ac:dyDescent="0.25">
      <c r="A27" t="s">
        <v>213</v>
      </c>
      <c r="B27">
        <v>-350</v>
      </c>
      <c r="C27" t="s">
        <v>12</v>
      </c>
      <c r="D27" t="s">
        <v>127</v>
      </c>
      <c r="E27" t="s">
        <v>571</v>
      </c>
    </row>
    <row r="28" spans="1:5" x14ac:dyDescent="0.25">
      <c r="A28" t="s">
        <v>215</v>
      </c>
      <c r="B28">
        <v>30</v>
      </c>
      <c r="C28" t="s">
        <v>606</v>
      </c>
      <c r="D28" t="s">
        <v>662</v>
      </c>
      <c r="E28" t="s">
        <v>588</v>
      </c>
    </row>
    <row r="29" spans="1:5" x14ac:dyDescent="0.25">
      <c r="A29" t="s">
        <v>216</v>
      </c>
      <c r="B29">
        <v>30</v>
      </c>
      <c r="C29" t="s">
        <v>606</v>
      </c>
      <c r="D29" t="s">
        <v>662</v>
      </c>
      <c r="E29" t="s">
        <v>588</v>
      </c>
    </row>
    <row r="30" spans="1:5" x14ac:dyDescent="0.25">
      <c r="A30" t="s">
        <v>219</v>
      </c>
      <c r="B30">
        <v>-324</v>
      </c>
      <c r="C30" t="s">
        <v>12</v>
      </c>
      <c r="D30" t="s">
        <v>35</v>
      </c>
      <c r="E30" t="s">
        <v>553</v>
      </c>
    </row>
    <row r="31" spans="1:5" x14ac:dyDescent="0.25">
      <c r="A31" t="s">
        <v>221</v>
      </c>
      <c r="B31">
        <v>-200</v>
      </c>
      <c r="C31" t="s">
        <v>12</v>
      </c>
      <c r="D31" t="s">
        <v>67</v>
      </c>
    </row>
    <row r="32" spans="1:5" x14ac:dyDescent="0.25">
      <c r="A32" t="s">
        <v>222</v>
      </c>
      <c r="B32">
        <v>-300</v>
      </c>
      <c r="C32" t="s">
        <v>12</v>
      </c>
      <c r="D32" t="s">
        <v>35</v>
      </c>
      <c r="E32" t="s">
        <v>554</v>
      </c>
    </row>
    <row r="33" spans="1:5" x14ac:dyDescent="0.25">
      <c r="A33" t="s">
        <v>223</v>
      </c>
      <c r="B33">
        <v>-16.989999999999998</v>
      </c>
      <c r="C33" t="s">
        <v>12</v>
      </c>
      <c r="D33" t="s">
        <v>45</v>
      </c>
      <c r="E33" t="s">
        <v>555</v>
      </c>
    </row>
    <row r="34" spans="1:5" x14ac:dyDescent="0.25">
      <c r="A34" t="s">
        <v>228</v>
      </c>
      <c r="B34">
        <v>-27.9</v>
      </c>
      <c r="C34" t="s">
        <v>12</v>
      </c>
      <c r="D34" t="s">
        <v>54</v>
      </c>
      <c r="E34" t="s">
        <v>556</v>
      </c>
    </row>
    <row r="35" spans="1:5" x14ac:dyDescent="0.25">
      <c r="A35" t="s">
        <v>229</v>
      </c>
      <c r="B35">
        <v>-20</v>
      </c>
      <c r="C35" t="s">
        <v>12</v>
      </c>
      <c r="D35" t="s">
        <v>88</v>
      </c>
      <c r="E35" t="s">
        <v>550</v>
      </c>
    </row>
    <row r="36" spans="1:5" x14ac:dyDescent="0.25">
      <c r="A36" t="s">
        <v>230</v>
      </c>
      <c r="B36">
        <v>-10.02</v>
      </c>
      <c r="C36" t="s">
        <v>12</v>
      </c>
      <c r="D36" t="s">
        <v>45</v>
      </c>
      <c r="E36" t="s">
        <v>557</v>
      </c>
    </row>
    <row r="37" spans="1:5" x14ac:dyDescent="0.25">
      <c r="A37" t="s">
        <v>231</v>
      </c>
      <c r="B37">
        <v>-20</v>
      </c>
      <c r="C37" t="s">
        <v>12</v>
      </c>
      <c r="D37" t="s">
        <v>88</v>
      </c>
      <c r="E37" t="s">
        <v>550</v>
      </c>
    </row>
    <row r="38" spans="1:5" x14ac:dyDescent="0.25">
      <c r="A38">
        <v>100470</v>
      </c>
      <c r="B38">
        <v>144.5</v>
      </c>
      <c r="C38" t="s">
        <v>606</v>
      </c>
      <c r="D38" t="s">
        <v>662</v>
      </c>
      <c r="E38" t="s">
        <v>590</v>
      </c>
    </row>
    <row r="39" spans="1:5" x14ac:dyDescent="0.25">
      <c r="A39">
        <v>100470</v>
      </c>
      <c r="B39">
        <v>106.5</v>
      </c>
      <c r="C39" t="s">
        <v>606</v>
      </c>
      <c r="D39" t="s">
        <v>54</v>
      </c>
      <c r="E39" t="s">
        <v>589</v>
      </c>
    </row>
    <row r="40" spans="1:5" x14ac:dyDescent="0.25">
      <c r="A40" t="s">
        <v>242</v>
      </c>
      <c r="B40">
        <v>-500</v>
      </c>
      <c r="C40" t="s">
        <v>12</v>
      </c>
      <c r="D40" t="s">
        <v>13</v>
      </c>
      <c r="E40" t="s">
        <v>133</v>
      </c>
    </row>
    <row r="41" spans="1:5" x14ac:dyDescent="0.25">
      <c r="A41" t="s">
        <v>243</v>
      </c>
      <c r="B41">
        <v>-50</v>
      </c>
      <c r="C41" t="s">
        <v>12</v>
      </c>
      <c r="D41" t="s">
        <v>157</v>
      </c>
      <c r="E41" t="s">
        <v>558</v>
      </c>
    </row>
    <row r="42" spans="1:5" x14ac:dyDescent="0.25">
      <c r="A42" t="s">
        <v>244</v>
      </c>
      <c r="B42">
        <v>-638</v>
      </c>
      <c r="C42" t="s">
        <v>12</v>
      </c>
      <c r="D42" t="s">
        <v>35</v>
      </c>
      <c r="E42" t="s">
        <v>559</v>
      </c>
    </row>
    <row r="43" spans="1:5" x14ac:dyDescent="0.25">
      <c r="A43" t="s">
        <v>247</v>
      </c>
      <c r="B43">
        <v>-15</v>
      </c>
      <c r="C43" t="s">
        <v>12</v>
      </c>
      <c r="D43" t="s">
        <v>54</v>
      </c>
      <c r="E43" t="s">
        <v>560</v>
      </c>
    </row>
    <row r="44" spans="1:5" x14ac:dyDescent="0.25">
      <c r="A44" t="s">
        <v>248</v>
      </c>
      <c r="B44">
        <v>-230</v>
      </c>
      <c r="C44" t="s">
        <v>12</v>
      </c>
      <c r="D44" t="s">
        <v>80</v>
      </c>
    </row>
    <row r="45" spans="1:5" x14ac:dyDescent="0.25">
      <c r="A45" t="s">
        <v>251</v>
      </c>
      <c r="B45">
        <v>-200</v>
      </c>
      <c r="C45" t="s">
        <v>12</v>
      </c>
      <c r="D45" t="s">
        <v>67</v>
      </c>
    </row>
    <row r="46" spans="1:5" x14ac:dyDescent="0.25">
      <c r="A46" t="s">
        <v>252</v>
      </c>
      <c r="B46">
        <v>-15</v>
      </c>
      <c r="C46" t="s">
        <v>12</v>
      </c>
      <c r="D46" t="s">
        <v>54</v>
      </c>
      <c r="E46" t="s">
        <v>560</v>
      </c>
    </row>
    <row r="47" spans="1:5" x14ac:dyDescent="0.25">
      <c r="A47" t="s">
        <v>257</v>
      </c>
      <c r="B47">
        <v>-15</v>
      </c>
      <c r="C47" t="s">
        <v>12</v>
      </c>
      <c r="D47" t="s">
        <v>54</v>
      </c>
      <c r="E47" t="s">
        <v>560</v>
      </c>
    </row>
    <row r="48" spans="1:5" x14ac:dyDescent="0.25">
      <c r="A48" t="s">
        <v>258</v>
      </c>
      <c r="B48">
        <v>-15</v>
      </c>
      <c r="C48" t="s">
        <v>12</v>
      </c>
      <c r="D48" t="s">
        <v>54</v>
      </c>
      <c r="E48" t="s">
        <v>560</v>
      </c>
    </row>
    <row r="49" spans="1:5" x14ac:dyDescent="0.25">
      <c r="A49" t="s">
        <v>259</v>
      </c>
      <c r="B49">
        <v>-30</v>
      </c>
      <c r="C49" t="s">
        <v>12</v>
      </c>
      <c r="D49" t="s">
        <v>54</v>
      </c>
      <c r="E49" t="s">
        <v>560</v>
      </c>
    </row>
    <row r="50" spans="1:5" x14ac:dyDescent="0.25">
      <c r="A50" t="s">
        <v>260</v>
      </c>
      <c r="B50">
        <v>-15</v>
      </c>
      <c r="C50" t="s">
        <v>12</v>
      </c>
      <c r="D50" t="s">
        <v>54</v>
      </c>
      <c r="E50" t="s">
        <v>560</v>
      </c>
    </row>
    <row r="51" spans="1:5" x14ac:dyDescent="0.25">
      <c r="A51" t="s">
        <v>261</v>
      </c>
      <c r="B51">
        <v>-50</v>
      </c>
      <c r="C51" t="s">
        <v>12</v>
      </c>
      <c r="D51" t="s">
        <v>54</v>
      </c>
      <c r="E51" t="s">
        <v>560</v>
      </c>
    </row>
    <row r="52" spans="1:5" x14ac:dyDescent="0.25">
      <c r="A52" t="s">
        <v>262</v>
      </c>
      <c r="B52">
        <v>-100</v>
      </c>
      <c r="C52" t="s">
        <v>12</v>
      </c>
      <c r="D52" t="s">
        <v>54</v>
      </c>
      <c r="E52" t="s">
        <v>560</v>
      </c>
    </row>
    <row r="53" spans="1:5" x14ac:dyDescent="0.25">
      <c r="A53" t="s">
        <v>263</v>
      </c>
      <c r="B53">
        <v>-15</v>
      </c>
      <c r="C53" t="s">
        <v>12</v>
      </c>
      <c r="D53" t="s">
        <v>54</v>
      </c>
      <c r="E53" t="s">
        <v>560</v>
      </c>
    </row>
    <row r="54" spans="1:5" x14ac:dyDescent="0.25">
      <c r="A54" t="s">
        <v>264</v>
      </c>
      <c r="B54">
        <v>-15</v>
      </c>
      <c r="C54" t="s">
        <v>12</v>
      </c>
      <c r="D54" t="s">
        <v>54</v>
      </c>
      <c r="E54" t="s">
        <v>560</v>
      </c>
    </row>
    <row r="55" spans="1:5" x14ac:dyDescent="0.25">
      <c r="A55" t="s">
        <v>265</v>
      </c>
      <c r="B55">
        <v>-15</v>
      </c>
      <c r="C55" t="s">
        <v>12</v>
      </c>
      <c r="D55" t="s">
        <v>54</v>
      </c>
      <c r="E55" t="s">
        <v>560</v>
      </c>
    </row>
    <row r="56" spans="1:5" x14ac:dyDescent="0.25">
      <c r="A56" t="s">
        <v>266</v>
      </c>
      <c r="B56">
        <v>-15</v>
      </c>
      <c r="C56" t="s">
        <v>12</v>
      </c>
      <c r="D56" t="s">
        <v>54</v>
      </c>
      <c r="E56" t="s">
        <v>560</v>
      </c>
    </row>
    <row r="57" spans="1:5" x14ac:dyDescent="0.25">
      <c r="A57" t="s">
        <v>267</v>
      </c>
      <c r="B57">
        <v>-15</v>
      </c>
      <c r="C57" t="s">
        <v>12</v>
      </c>
      <c r="D57" t="s">
        <v>54</v>
      </c>
      <c r="E57" t="s">
        <v>560</v>
      </c>
    </row>
    <row r="58" spans="1:5" x14ac:dyDescent="0.25">
      <c r="A58" t="s">
        <v>268</v>
      </c>
      <c r="B58">
        <v>-75</v>
      </c>
      <c r="C58" t="s">
        <v>12</v>
      </c>
      <c r="D58" t="s">
        <v>54</v>
      </c>
      <c r="E58" t="s">
        <v>560</v>
      </c>
    </row>
    <row r="59" spans="1:5" x14ac:dyDescent="0.25">
      <c r="A59" t="s">
        <v>269</v>
      </c>
      <c r="B59">
        <v>-75</v>
      </c>
      <c r="C59" t="s">
        <v>12</v>
      </c>
      <c r="D59" t="s">
        <v>54</v>
      </c>
      <c r="E59" t="s">
        <v>560</v>
      </c>
    </row>
    <row r="60" spans="1:5" x14ac:dyDescent="0.25">
      <c r="A60" t="s">
        <v>270</v>
      </c>
      <c r="B60">
        <v>-25</v>
      </c>
      <c r="C60" t="s">
        <v>12</v>
      </c>
      <c r="D60" t="s">
        <v>54</v>
      </c>
      <c r="E60" t="s">
        <v>560</v>
      </c>
    </row>
    <row r="61" spans="1:5" x14ac:dyDescent="0.25">
      <c r="A61" t="s">
        <v>271</v>
      </c>
      <c r="B61">
        <v>-15</v>
      </c>
      <c r="C61" t="s">
        <v>12</v>
      </c>
      <c r="D61" t="s">
        <v>54</v>
      </c>
      <c r="E61" t="s">
        <v>560</v>
      </c>
    </row>
    <row r="62" spans="1:5" x14ac:dyDescent="0.25">
      <c r="A62" t="s">
        <v>272</v>
      </c>
      <c r="B62">
        <v>-15</v>
      </c>
      <c r="C62" t="s">
        <v>12</v>
      </c>
      <c r="D62" t="s">
        <v>102</v>
      </c>
      <c r="E62" t="s">
        <v>560</v>
      </c>
    </row>
    <row r="63" spans="1:5" x14ac:dyDescent="0.25">
      <c r="A63" t="s">
        <v>273</v>
      </c>
      <c r="B63">
        <v>-15</v>
      </c>
      <c r="C63" t="s">
        <v>12</v>
      </c>
      <c r="D63" t="s">
        <v>54</v>
      </c>
      <c r="E63" t="s">
        <v>560</v>
      </c>
    </row>
    <row r="64" spans="1:5" x14ac:dyDescent="0.25">
      <c r="A64" t="s">
        <v>274</v>
      </c>
      <c r="B64">
        <v>-15</v>
      </c>
      <c r="C64" t="s">
        <v>12</v>
      </c>
      <c r="D64" t="s">
        <v>54</v>
      </c>
      <c r="E64" t="s">
        <v>560</v>
      </c>
    </row>
    <row r="65" spans="1:5" x14ac:dyDescent="0.25">
      <c r="A65" t="s">
        <v>275</v>
      </c>
      <c r="B65">
        <v>-30</v>
      </c>
      <c r="C65" t="s">
        <v>12</v>
      </c>
      <c r="D65" t="s">
        <v>54</v>
      </c>
      <c r="E65" t="s">
        <v>560</v>
      </c>
    </row>
    <row r="66" spans="1:5" x14ac:dyDescent="0.25">
      <c r="A66" t="s">
        <v>276</v>
      </c>
      <c r="B66">
        <v>-115</v>
      </c>
      <c r="C66" t="s">
        <v>12</v>
      </c>
      <c r="D66" t="s">
        <v>54</v>
      </c>
      <c r="E66" t="s">
        <v>560</v>
      </c>
    </row>
    <row r="67" spans="1:5" x14ac:dyDescent="0.25">
      <c r="A67" t="s">
        <v>277</v>
      </c>
      <c r="B67">
        <v>-15</v>
      </c>
      <c r="C67" t="s">
        <v>12</v>
      </c>
      <c r="D67" t="s">
        <v>54</v>
      </c>
      <c r="E67" t="s">
        <v>560</v>
      </c>
    </row>
    <row r="68" spans="1:5" x14ac:dyDescent="0.25">
      <c r="A68" t="s">
        <v>278</v>
      </c>
      <c r="B68">
        <v>-30</v>
      </c>
      <c r="C68" t="s">
        <v>12</v>
      </c>
      <c r="D68" t="s">
        <v>54</v>
      </c>
      <c r="E68" t="s">
        <v>560</v>
      </c>
    </row>
    <row r="69" spans="1:5" x14ac:dyDescent="0.25">
      <c r="A69" t="s">
        <v>279</v>
      </c>
      <c r="B69">
        <v>-15</v>
      </c>
      <c r="C69" t="s">
        <v>12</v>
      </c>
      <c r="D69" t="s">
        <v>54</v>
      </c>
      <c r="E69" t="s">
        <v>560</v>
      </c>
    </row>
    <row r="70" spans="1:5" x14ac:dyDescent="0.25">
      <c r="A70" t="s">
        <v>280</v>
      </c>
      <c r="B70">
        <v>-25</v>
      </c>
      <c r="C70" t="s">
        <v>12</v>
      </c>
      <c r="D70" t="s">
        <v>54</v>
      </c>
      <c r="E70" t="s">
        <v>560</v>
      </c>
    </row>
    <row r="71" spans="1:5" x14ac:dyDescent="0.25">
      <c r="A71" t="s">
        <v>281</v>
      </c>
      <c r="B71">
        <v>-50</v>
      </c>
      <c r="C71" t="s">
        <v>12</v>
      </c>
      <c r="D71" t="s">
        <v>54</v>
      </c>
      <c r="E71" t="s">
        <v>560</v>
      </c>
    </row>
    <row r="72" spans="1:5" x14ac:dyDescent="0.25">
      <c r="A72" t="s">
        <v>282</v>
      </c>
      <c r="B72">
        <v>-15</v>
      </c>
      <c r="C72" t="s">
        <v>12</v>
      </c>
      <c r="D72" t="s">
        <v>54</v>
      </c>
      <c r="E72" t="s">
        <v>560</v>
      </c>
    </row>
    <row r="73" spans="1:5" x14ac:dyDescent="0.25">
      <c r="A73" t="s">
        <v>285</v>
      </c>
      <c r="B73">
        <v>-62.79</v>
      </c>
      <c r="C73" t="s">
        <v>12</v>
      </c>
      <c r="D73" t="s">
        <v>61</v>
      </c>
    </row>
    <row r="74" spans="1:5" x14ac:dyDescent="0.25">
      <c r="A74" t="s">
        <v>286</v>
      </c>
      <c r="B74">
        <v>-50</v>
      </c>
      <c r="C74" t="s">
        <v>12</v>
      </c>
      <c r="D74" t="s">
        <v>35</v>
      </c>
      <c r="E74" t="s">
        <v>569</v>
      </c>
    </row>
    <row r="75" spans="1:5" x14ac:dyDescent="0.25">
      <c r="A75" t="s">
        <v>287</v>
      </c>
      <c r="B75">
        <v>-20</v>
      </c>
      <c r="C75" t="s">
        <v>12</v>
      </c>
      <c r="D75" t="s">
        <v>88</v>
      </c>
      <c r="E75" t="s">
        <v>550</v>
      </c>
    </row>
    <row r="76" spans="1:5" x14ac:dyDescent="0.25">
      <c r="A76" t="s">
        <v>288</v>
      </c>
      <c r="B76">
        <v>-774</v>
      </c>
      <c r="C76" t="s">
        <v>12</v>
      </c>
      <c r="D76" t="s">
        <v>54</v>
      </c>
      <c r="E76" t="s">
        <v>570</v>
      </c>
    </row>
    <row r="77" spans="1:5" x14ac:dyDescent="0.25">
      <c r="A77" t="s">
        <v>289</v>
      </c>
      <c r="B77">
        <v>-80</v>
      </c>
      <c r="C77" t="s">
        <v>12</v>
      </c>
      <c r="D77" t="s">
        <v>127</v>
      </c>
      <c r="E77" t="s">
        <v>571</v>
      </c>
    </row>
    <row r="78" spans="1:5" x14ac:dyDescent="0.25">
      <c r="A78" t="s">
        <v>291</v>
      </c>
      <c r="B78">
        <v>5</v>
      </c>
      <c r="C78" t="s">
        <v>606</v>
      </c>
      <c r="D78" t="s">
        <v>35</v>
      </c>
      <c r="E78" t="s">
        <v>544</v>
      </c>
    </row>
    <row r="79" spans="1:5" x14ac:dyDescent="0.25">
      <c r="A79" t="s">
        <v>292</v>
      </c>
      <c r="B79">
        <v>10</v>
      </c>
      <c r="C79" t="s">
        <v>606</v>
      </c>
      <c r="D79" t="s">
        <v>662</v>
      </c>
      <c r="E79" t="s">
        <v>590</v>
      </c>
    </row>
    <row r="80" spans="1:5" x14ac:dyDescent="0.25">
      <c r="A80" t="s">
        <v>293</v>
      </c>
      <c r="B80">
        <v>-500</v>
      </c>
      <c r="C80" t="s">
        <v>12</v>
      </c>
      <c r="D80" t="s">
        <v>35</v>
      </c>
      <c r="E80" t="s">
        <v>572</v>
      </c>
    </row>
    <row r="81" spans="1:5" x14ac:dyDescent="0.25">
      <c r="A81" t="s">
        <v>294</v>
      </c>
      <c r="B81">
        <v>-1090</v>
      </c>
      <c r="C81" t="s">
        <v>12</v>
      </c>
      <c r="D81" t="s">
        <v>54</v>
      </c>
      <c r="E81" t="s">
        <v>582</v>
      </c>
    </row>
    <row r="82" spans="1:5" x14ac:dyDescent="0.25">
      <c r="A82" t="s">
        <v>295</v>
      </c>
      <c r="B82">
        <v>-45.99</v>
      </c>
      <c r="C82" t="s">
        <v>12</v>
      </c>
      <c r="D82" t="s">
        <v>45</v>
      </c>
      <c r="E82" t="s">
        <v>573</v>
      </c>
    </row>
    <row r="83" spans="1:5" x14ac:dyDescent="0.25">
      <c r="A83" t="s">
        <v>296</v>
      </c>
      <c r="B83">
        <v>-3.1</v>
      </c>
      <c r="C83" t="s">
        <v>12</v>
      </c>
      <c r="D83" t="s">
        <v>88</v>
      </c>
      <c r="E83" t="s">
        <v>55</v>
      </c>
    </row>
    <row r="84" spans="1:5" x14ac:dyDescent="0.25">
      <c r="A84" t="s">
        <v>297</v>
      </c>
      <c r="B84">
        <v>-1.55</v>
      </c>
      <c r="C84" t="s">
        <v>12</v>
      </c>
      <c r="D84" t="s">
        <v>102</v>
      </c>
      <c r="E84" t="s">
        <v>55</v>
      </c>
    </row>
    <row r="85" spans="1:5" x14ac:dyDescent="0.25">
      <c r="A85" t="s">
        <v>298</v>
      </c>
      <c r="B85">
        <v>-1927.25</v>
      </c>
      <c r="C85" t="s">
        <v>12</v>
      </c>
      <c r="D85" t="s">
        <v>54</v>
      </c>
      <c r="E85" t="s">
        <v>574</v>
      </c>
    </row>
    <row r="86" spans="1:5" x14ac:dyDescent="0.25">
      <c r="A86" t="s">
        <v>301</v>
      </c>
      <c r="B86">
        <v>386.05</v>
      </c>
      <c r="C86" t="s">
        <v>606</v>
      </c>
      <c r="D86" t="s">
        <v>662</v>
      </c>
      <c r="E86" t="s">
        <v>538</v>
      </c>
    </row>
    <row r="87" spans="1:5" x14ac:dyDescent="0.25">
      <c r="A87">
        <v>100469</v>
      </c>
      <c r="B87">
        <v>10</v>
      </c>
      <c r="C87" t="s">
        <v>606</v>
      </c>
      <c r="D87" t="s">
        <v>662</v>
      </c>
      <c r="E87" t="s">
        <v>590</v>
      </c>
    </row>
    <row r="88" spans="1:5" x14ac:dyDescent="0.25">
      <c r="A88" t="s">
        <v>312</v>
      </c>
      <c r="B88">
        <v>96</v>
      </c>
      <c r="C88" t="s">
        <v>606</v>
      </c>
      <c r="D88" t="s">
        <v>23</v>
      </c>
    </row>
    <row r="89" spans="1:5" x14ac:dyDescent="0.25">
      <c r="A89" t="s">
        <v>314</v>
      </c>
      <c r="B89">
        <v>-186.15</v>
      </c>
      <c r="C89" t="s">
        <v>12</v>
      </c>
      <c r="D89" t="s">
        <v>35</v>
      </c>
      <c r="E89" t="s">
        <v>583</v>
      </c>
    </row>
    <row r="90" spans="1:5" x14ac:dyDescent="0.25">
      <c r="A90" t="s">
        <v>317</v>
      </c>
      <c r="B90">
        <v>-200</v>
      </c>
      <c r="C90" t="s">
        <v>12</v>
      </c>
      <c r="D90" t="s">
        <v>67</v>
      </c>
    </row>
    <row r="91" spans="1:5" x14ac:dyDescent="0.25">
      <c r="A91">
        <v>100468</v>
      </c>
      <c r="B91">
        <v>40</v>
      </c>
      <c r="C91" t="s">
        <v>606</v>
      </c>
      <c r="D91" t="s">
        <v>662</v>
      </c>
      <c r="E91" t="s">
        <v>590</v>
      </c>
    </row>
    <row r="92" spans="1:5" x14ac:dyDescent="0.25">
      <c r="A92" t="s">
        <v>325</v>
      </c>
      <c r="B92">
        <v>400</v>
      </c>
      <c r="C92" t="s">
        <v>606</v>
      </c>
      <c r="D92" t="s">
        <v>54</v>
      </c>
      <c r="E92" t="s">
        <v>586</v>
      </c>
    </row>
    <row r="93" spans="1:5" x14ac:dyDescent="0.25">
      <c r="A93" t="s">
        <v>329</v>
      </c>
      <c r="B93">
        <v>12</v>
      </c>
      <c r="C93" t="s">
        <v>606</v>
      </c>
      <c r="D93" t="s">
        <v>35</v>
      </c>
      <c r="E93" t="s">
        <v>544</v>
      </c>
    </row>
    <row r="94" spans="1:5" x14ac:dyDescent="0.25">
      <c r="A94" t="s">
        <v>333</v>
      </c>
      <c r="B94">
        <v>-13.99</v>
      </c>
      <c r="C94" t="s">
        <v>12</v>
      </c>
      <c r="D94" t="s">
        <v>45</v>
      </c>
      <c r="E94" t="s">
        <v>584</v>
      </c>
    </row>
    <row r="95" spans="1:5" x14ac:dyDescent="0.25">
      <c r="A95" t="s">
        <v>334</v>
      </c>
      <c r="B95">
        <v>-10</v>
      </c>
      <c r="C95" t="s">
        <v>12</v>
      </c>
      <c r="D95" t="s">
        <v>102</v>
      </c>
      <c r="E95" t="s">
        <v>575</v>
      </c>
    </row>
    <row r="96" spans="1:5" x14ac:dyDescent="0.25">
      <c r="A96" t="s">
        <v>337</v>
      </c>
      <c r="B96">
        <v>-78</v>
      </c>
      <c r="C96" t="s">
        <v>12</v>
      </c>
      <c r="D96" t="s">
        <v>45</v>
      </c>
      <c r="E96" t="s">
        <v>585</v>
      </c>
    </row>
    <row r="97" spans="1:5" x14ac:dyDescent="0.25">
      <c r="A97" t="s">
        <v>339</v>
      </c>
      <c r="B97">
        <v>-564</v>
      </c>
      <c r="C97" t="s">
        <v>12</v>
      </c>
      <c r="D97" t="s">
        <v>35</v>
      </c>
      <c r="E97" t="s">
        <v>581</v>
      </c>
    </row>
    <row r="98" spans="1:5" x14ac:dyDescent="0.25">
      <c r="A98" t="s">
        <v>345</v>
      </c>
      <c r="B98">
        <v>-15</v>
      </c>
      <c r="C98" t="s">
        <v>12</v>
      </c>
      <c r="D98" t="s">
        <v>102</v>
      </c>
      <c r="E98" t="s">
        <v>560</v>
      </c>
    </row>
    <row r="99" spans="1:5" x14ac:dyDescent="0.25">
      <c r="A99" t="s">
        <v>346</v>
      </c>
      <c r="B99">
        <v>-34</v>
      </c>
      <c r="C99" t="s">
        <v>12</v>
      </c>
      <c r="D99" t="s">
        <v>57</v>
      </c>
    </row>
    <row r="100" spans="1:5" x14ac:dyDescent="0.25">
      <c r="A100" t="s">
        <v>347</v>
      </c>
      <c r="B100">
        <v>-13</v>
      </c>
      <c r="C100" t="s">
        <v>12</v>
      </c>
      <c r="D100" t="s">
        <v>88</v>
      </c>
      <c r="E100" t="s">
        <v>141</v>
      </c>
    </row>
    <row r="101" spans="1:5" x14ac:dyDescent="0.25">
      <c r="A101" t="s">
        <v>348</v>
      </c>
      <c r="B101">
        <v>-2250</v>
      </c>
      <c r="C101" t="s">
        <v>12</v>
      </c>
      <c r="D101" t="s">
        <v>54</v>
      </c>
      <c r="E101" t="s">
        <v>563</v>
      </c>
    </row>
    <row r="102" spans="1:5" x14ac:dyDescent="0.25">
      <c r="A102" t="s">
        <v>349</v>
      </c>
      <c r="B102">
        <v>-25</v>
      </c>
      <c r="C102" t="s">
        <v>12</v>
      </c>
      <c r="D102" t="s">
        <v>102</v>
      </c>
      <c r="E102" t="s">
        <v>568</v>
      </c>
    </row>
    <row r="103" spans="1:5" x14ac:dyDescent="0.25">
      <c r="A103" t="s">
        <v>350</v>
      </c>
      <c r="B103">
        <v>-41.47</v>
      </c>
      <c r="C103" t="s">
        <v>12</v>
      </c>
      <c r="D103" t="s">
        <v>102</v>
      </c>
      <c r="E103" t="s">
        <v>562</v>
      </c>
    </row>
    <row r="104" spans="1:5" x14ac:dyDescent="0.25">
      <c r="A104" t="s">
        <v>351</v>
      </c>
      <c r="B104">
        <v>-15</v>
      </c>
      <c r="C104" t="s">
        <v>12</v>
      </c>
      <c r="D104" t="s">
        <v>102</v>
      </c>
      <c r="E104" t="s">
        <v>560</v>
      </c>
    </row>
    <row r="105" spans="1:5" x14ac:dyDescent="0.25">
      <c r="A105" t="s">
        <v>352</v>
      </c>
      <c r="B105">
        <v>-307</v>
      </c>
      <c r="C105" t="s">
        <v>12</v>
      </c>
      <c r="D105" t="s">
        <v>80</v>
      </c>
    </row>
    <row r="106" spans="1:5" x14ac:dyDescent="0.25">
      <c r="A106" t="s">
        <v>355</v>
      </c>
      <c r="B106">
        <v>-170</v>
      </c>
      <c r="C106" t="s">
        <v>12</v>
      </c>
      <c r="D106" t="s">
        <v>35</v>
      </c>
      <c r="E106" t="s">
        <v>581</v>
      </c>
    </row>
    <row r="107" spans="1:5" x14ac:dyDescent="0.25">
      <c r="A107" t="s">
        <v>361</v>
      </c>
      <c r="B107">
        <v>-200</v>
      </c>
      <c r="C107" t="s">
        <v>12</v>
      </c>
      <c r="D107" t="s">
        <v>67</v>
      </c>
    </row>
    <row r="108" spans="1:5" x14ac:dyDescent="0.25">
      <c r="A108" t="s">
        <v>362</v>
      </c>
      <c r="B108">
        <v>-15</v>
      </c>
      <c r="C108" t="s">
        <v>12</v>
      </c>
      <c r="D108" t="s">
        <v>102</v>
      </c>
      <c r="E108" t="s">
        <v>560</v>
      </c>
    </row>
    <row r="109" spans="1:5" x14ac:dyDescent="0.25">
      <c r="A109" t="s">
        <v>363</v>
      </c>
      <c r="B109">
        <v>-15</v>
      </c>
      <c r="C109" t="s">
        <v>12</v>
      </c>
      <c r="D109" t="s">
        <v>102</v>
      </c>
      <c r="E109" t="s">
        <v>560</v>
      </c>
    </row>
    <row r="110" spans="1:5" x14ac:dyDescent="0.25">
      <c r="A110" t="s">
        <v>364</v>
      </c>
      <c r="B110">
        <v>-15</v>
      </c>
      <c r="C110" t="s">
        <v>12</v>
      </c>
      <c r="D110" t="s">
        <v>102</v>
      </c>
      <c r="E110" t="s">
        <v>560</v>
      </c>
    </row>
    <row r="111" spans="1:5" x14ac:dyDescent="0.25">
      <c r="A111" t="s">
        <v>365</v>
      </c>
      <c r="B111">
        <v>-28.8</v>
      </c>
      <c r="C111" t="s">
        <v>12</v>
      </c>
      <c r="D111" t="s">
        <v>102</v>
      </c>
      <c r="E111" t="s">
        <v>564</v>
      </c>
    </row>
    <row r="112" spans="1:5" x14ac:dyDescent="0.25">
      <c r="A112" t="s">
        <v>366</v>
      </c>
      <c r="B112">
        <v>-25</v>
      </c>
      <c r="C112" t="s">
        <v>12</v>
      </c>
      <c r="D112" t="s">
        <v>102</v>
      </c>
      <c r="E112" t="s">
        <v>560</v>
      </c>
    </row>
    <row r="113" spans="1:5" x14ac:dyDescent="0.25">
      <c r="A113" t="s">
        <v>367</v>
      </c>
      <c r="B113">
        <v>-20</v>
      </c>
      <c r="C113" t="s">
        <v>12</v>
      </c>
      <c r="D113" t="s">
        <v>102</v>
      </c>
      <c r="E113" t="s">
        <v>560</v>
      </c>
    </row>
    <row r="114" spans="1:5" x14ac:dyDescent="0.25">
      <c r="A114" t="s">
        <v>368</v>
      </c>
      <c r="B114">
        <v>-15</v>
      </c>
      <c r="C114" t="s">
        <v>12</v>
      </c>
      <c r="D114" t="s">
        <v>102</v>
      </c>
      <c r="E114" t="s">
        <v>560</v>
      </c>
    </row>
    <row r="115" spans="1:5" x14ac:dyDescent="0.25">
      <c r="A115" t="s">
        <v>369</v>
      </c>
      <c r="B115">
        <v>-25</v>
      </c>
      <c r="C115" t="s">
        <v>12</v>
      </c>
      <c r="D115" t="s">
        <v>102</v>
      </c>
      <c r="E115" t="s">
        <v>560</v>
      </c>
    </row>
    <row r="116" spans="1:5" x14ac:dyDescent="0.25">
      <c r="A116" t="s">
        <v>370</v>
      </c>
      <c r="B116">
        <v>-15</v>
      </c>
      <c r="C116" t="s">
        <v>12</v>
      </c>
      <c r="D116" t="s">
        <v>102</v>
      </c>
      <c r="E116" t="s">
        <v>560</v>
      </c>
    </row>
    <row r="117" spans="1:5" x14ac:dyDescent="0.25">
      <c r="A117" t="s">
        <v>371</v>
      </c>
      <c r="B117">
        <v>-15</v>
      </c>
      <c r="C117" t="s">
        <v>12</v>
      </c>
      <c r="D117" t="s">
        <v>102</v>
      </c>
      <c r="E117" t="s">
        <v>560</v>
      </c>
    </row>
    <row r="118" spans="1:5" x14ac:dyDescent="0.25">
      <c r="A118" t="s">
        <v>372</v>
      </c>
      <c r="B118">
        <v>-10</v>
      </c>
      <c r="C118" t="s">
        <v>12</v>
      </c>
      <c r="D118" t="s">
        <v>102</v>
      </c>
      <c r="E118" t="s">
        <v>575</v>
      </c>
    </row>
    <row r="119" spans="1:5" x14ac:dyDescent="0.25">
      <c r="A119" t="s">
        <v>373</v>
      </c>
      <c r="B119">
        <v>-714.02</v>
      </c>
      <c r="C119" t="s">
        <v>12</v>
      </c>
      <c r="D119" t="s">
        <v>102</v>
      </c>
      <c r="E119" t="s">
        <v>14</v>
      </c>
    </row>
    <row r="120" spans="1:5" x14ac:dyDescent="0.25">
      <c r="A120" t="s">
        <v>374</v>
      </c>
      <c r="B120">
        <v>-20</v>
      </c>
      <c r="C120" t="s">
        <v>12</v>
      </c>
      <c r="D120" t="s">
        <v>102</v>
      </c>
      <c r="E120" t="s">
        <v>560</v>
      </c>
    </row>
    <row r="121" spans="1:5" x14ac:dyDescent="0.25">
      <c r="A121" t="s">
        <v>375</v>
      </c>
      <c r="B121">
        <v>-15</v>
      </c>
      <c r="C121" t="s">
        <v>12</v>
      </c>
      <c r="D121" t="s">
        <v>102</v>
      </c>
      <c r="E121" t="s">
        <v>575</v>
      </c>
    </row>
    <row r="122" spans="1:5" x14ac:dyDescent="0.25">
      <c r="A122" t="s">
        <v>376</v>
      </c>
      <c r="B122">
        <v>-91.08</v>
      </c>
      <c r="C122" t="s">
        <v>12</v>
      </c>
      <c r="D122" t="s">
        <v>102</v>
      </c>
      <c r="E122" t="s">
        <v>579</v>
      </c>
    </row>
    <row r="123" spans="1:5" x14ac:dyDescent="0.25">
      <c r="A123" t="s">
        <v>377</v>
      </c>
      <c r="B123">
        <v>-60</v>
      </c>
      <c r="C123" t="s">
        <v>12</v>
      </c>
      <c r="D123" t="s">
        <v>102</v>
      </c>
      <c r="E123" t="s">
        <v>567</v>
      </c>
    </row>
    <row r="124" spans="1:5" x14ac:dyDescent="0.25">
      <c r="A124" t="s">
        <v>378</v>
      </c>
      <c r="B124">
        <v>-15</v>
      </c>
      <c r="C124" t="s">
        <v>12</v>
      </c>
      <c r="D124" t="s">
        <v>102</v>
      </c>
      <c r="E124" t="s">
        <v>560</v>
      </c>
    </row>
    <row r="125" spans="1:5" x14ac:dyDescent="0.25">
      <c r="A125" t="s">
        <v>379</v>
      </c>
      <c r="B125">
        <v>-40</v>
      </c>
      <c r="C125" t="s">
        <v>12</v>
      </c>
      <c r="D125" t="s">
        <v>102</v>
      </c>
      <c r="E125" t="s">
        <v>560</v>
      </c>
    </row>
    <row r="126" spans="1:5" x14ac:dyDescent="0.25">
      <c r="A126" t="s">
        <v>380</v>
      </c>
      <c r="B126">
        <v>28.8</v>
      </c>
      <c r="C126" t="s">
        <v>606</v>
      </c>
      <c r="D126" t="s">
        <v>54</v>
      </c>
      <c r="E126" t="s">
        <v>591</v>
      </c>
    </row>
    <row r="127" spans="1:5" x14ac:dyDescent="0.25">
      <c r="A127" t="s">
        <v>386</v>
      </c>
      <c r="B127">
        <v>-20</v>
      </c>
      <c r="C127" t="s">
        <v>12</v>
      </c>
      <c r="D127" t="s">
        <v>102</v>
      </c>
      <c r="E127" t="s">
        <v>560</v>
      </c>
    </row>
    <row r="128" spans="1:5" x14ac:dyDescent="0.25">
      <c r="A128" t="s">
        <v>387</v>
      </c>
      <c r="B128">
        <v>-15</v>
      </c>
      <c r="C128" t="s">
        <v>12</v>
      </c>
      <c r="D128" t="s">
        <v>102</v>
      </c>
      <c r="E128" t="s">
        <v>560</v>
      </c>
    </row>
    <row r="129" spans="1:5" x14ac:dyDescent="0.25">
      <c r="A129" t="s">
        <v>388</v>
      </c>
      <c r="B129">
        <v>-15</v>
      </c>
      <c r="C129" t="s">
        <v>12</v>
      </c>
      <c r="D129" t="s">
        <v>102</v>
      </c>
      <c r="E129" t="s">
        <v>560</v>
      </c>
    </row>
    <row r="130" spans="1:5" x14ac:dyDescent="0.25">
      <c r="A130" t="s">
        <v>389</v>
      </c>
      <c r="B130">
        <v>-25</v>
      </c>
      <c r="C130" t="s">
        <v>12</v>
      </c>
      <c r="D130" t="s">
        <v>102</v>
      </c>
      <c r="E130" t="s">
        <v>560</v>
      </c>
    </row>
    <row r="131" spans="1:5" x14ac:dyDescent="0.25">
      <c r="A131" t="s">
        <v>390</v>
      </c>
      <c r="B131">
        <v>-28.8</v>
      </c>
      <c r="C131" t="s">
        <v>12</v>
      </c>
      <c r="D131" t="s">
        <v>102</v>
      </c>
      <c r="E131" t="s">
        <v>564</v>
      </c>
    </row>
    <row r="132" spans="1:5" x14ac:dyDescent="0.25">
      <c r="A132" t="s">
        <v>391</v>
      </c>
      <c r="B132">
        <v>-30</v>
      </c>
      <c r="C132" t="s">
        <v>12</v>
      </c>
      <c r="D132" t="s">
        <v>102</v>
      </c>
      <c r="E132" t="s">
        <v>560</v>
      </c>
    </row>
    <row r="133" spans="1:5" x14ac:dyDescent="0.25">
      <c r="A133" t="s">
        <v>392</v>
      </c>
      <c r="B133">
        <v>-25</v>
      </c>
      <c r="C133" t="s">
        <v>12</v>
      </c>
      <c r="D133" t="s">
        <v>102</v>
      </c>
      <c r="E133" t="s">
        <v>560</v>
      </c>
    </row>
    <row r="134" spans="1:5" x14ac:dyDescent="0.25">
      <c r="A134" t="s">
        <v>396</v>
      </c>
      <c r="B134">
        <v>-10</v>
      </c>
      <c r="C134" t="s">
        <v>12</v>
      </c>
      <c r="D134" t="s">
        <v>102</v>
      </c>
      <c r="E134" t="s">
        <v>575</v>
      </c>
    </row>
    <row r="135" spans="1:5" x14ac:dyDescent="0.25">
      <c r="A135" t="s">
        <v>397</v>
      </c>
      <c r="B135">
        <v>-25</v>
      </c>
      <c r="C135" t="s">
        <v>12</v>
      </c>
      <c r="D135" t="s">
        <v>102</v>
      </c>
      <c r="E135" t="s">
        <v>575</v>
      </c>
    </row>
    <row r="136" spans="1:5" x14ac:dyDescent="0.25">
      <c r="A136" t="s">
        <v>398</v>
      </c>
      <c r="B136">
        <v>-25</v>
      </c>
      <c r="C136" t="s">
        <v>12</v>
      </c>
      <c r="D136" t="s">
        <v>102</v>
      </c>
      <c r="E136" t="s">
        <v>560</v>
      </c>
    </row>
    <row r="137" spans="1:5" x14ac:dyDescent="0.25">
      <c r="A137" t="s">
        <v>399</v>
      </c>
      <c r="B137">
        <v>-25</v>
      </c>
      <c r="C137" t="s">
        <v>12</v>
      </c>
      <c r="D137" t="s">
        <v>102</v>
      </c>
      <c r="E137" t="s">
        <v>560</v>
      </c>
    </row>
    <row r="138" spans="1:5" x14ac:dyDescent="0.25">
      <c r="A138" t="s">
        <v>400</v>
      </c>
      <c r="B138">
        <v>-110.2</v>
      </c>
      <c r="C138" t="s">
        <v>12</v>
      </c>
      <c r="D138" t="s">
        <v>35</v>
      </c>
      <c r="E138" t="s">
        <v>581</v>
      </c>
    </row>
    <row r="139" spans="1:5" x14ac:dyDescent="0.25">
      <c r="A139" t="s">
        <v>401</v>
      </c>
      <c r="B139">
        <v>-10</v>
      </c>
      <c r="C139" t="s">
        <v>12</v>
      </c>
      <c r="D139" t="s">
        <v>102</v>
      </c>
      <c r="E139" t="s">
        <v>575</v>
      </c>
    </row>
    <row r="140" spans="1:5" x14ac:dyDescent="0.25">
      <c r="A140" t="s">
        <v>402</v>
      </c>
      <c r="B140">
        <v>-10</v>
      </c>
      <c r="C140" t="s">
        <v>12</v>
      </c>
      <c r="D140" t="s">
        <v>102</v>
      </c>
      <c r="E140" t="s">
        <v>575</v>
      </c>
    </row>
    <row r="141" spans="1:5" x14ac:dyDescent="0.25">
      <c r="A141" t="s">
        <v>403</v>
      </c>
      <c r="B141">
        <v>-15</v>
      </c>
      <c r="C141" t="s">
        <v>12</v>
      </c>
      <c r="D141" t="s">
        <v>102</v>
      </c>
      <c r="E141" t="s">
        <v>575</v>
      </c>
    </row>
    <row r="142" spans="1:5" x14ac:dyDescent="0.25">
      <c r="A142" t="s">
        <v>404</v>
      </c>
      <c r="B142">
        <v>-25</v>
      </c>
      <c r="C142" t="s">
        <v>12</v>
      </c>
      <c r="D142" t="s">
        <v>102</v>
      </c>
      <c r="E142" t="s">
        <v>560</v>
      </c>
    </row>
    <row r="143" spans="1:5" x14ac:dyDescent="0.25">
      <c r="A143" t="s">
        <v>405</v>
      </c>
      <c r="B143">
        <v>-15</v>
      </c>
      <c r="C143" t="s">
        <v>12</v>
      </c>
      <c r="D143" t="s">
        <v>102</v>
      </c>
      <c r="E143" t="s">
        <v>560</v>
      </c>
    </row>
    <row r="144" spans="1:5" x14ac:dyDescent="0.25">
      <c r="A144" t="s">
        <v>406</v>
      </c>
      <c r="B144">
        <v>-15</v>
      </c>
      <c r="C144" t="s">
        <v>12</v>
      </c>
      <c r="D144" t="s">
        <v>102</v>
      </c>
      <c r="E144" t="s">
        <v>575</v>
      </c>
    </row>
    <row r="145" spans="1:5" x14ac:dyDescent="0.25">
      <c r="A145" t="s">
        <v>407</v>
      </c>
      <c r="B145">
        <v>-15</v>
      </c>
      <c r="C145" t="s">
        <v>12</v>
      </c>
      <c r="D145" t="s">
        <v>102</v>
      </c>
      <c r="E145" t="s">
        <v>560</v>
      </c>
    </row>
    <row r="146" spans="1:5" x14ac:dyDescent="0.25">
      <c r="A146" t="s">
        <v>408</v>
      </c>
      <c r="B146">
        <v>-25</v>
      </c>
      <c r="C146" t="s">
        <v>12</v>
      </c>
      <c r="D146" t="s">
        <v>102</v>
      </c>
      <c r="E146" t="s">
        <v>560</v>
      </c>
    </row>
    <row r="147" spans="1:5" x14ac:dyDescent="0.25">
      <c r="A147" t="s">
        <v>409</v>
      </c>
      <c r="B147">
        <v>-15</v>
      </c>
      <c r="C147" t="s">
        <v>12</v>
      </c>
      <c r="D147" t="s">
        <v>102</v>
      </c>
      <c r="E147" t="s">
        <v>575</v>
      </c>
    </row>
    <row r="148" spans="1:5" x14ac:dyDescent="0.25">
      <c r="A148" t="s">
        <v>410</v>
      </c>
      <c r="B148">
        <v>-25</v>
      </c>
      <c r="C148" t="s">
        <v>12</v>
      </c>
      <c r="D148" t="s">
        <v>102</v>
      </c>
      <c r="E148" t="s">
        <v>575</v>
      </c>
    </row>
    <row r="149" spans="1:5" x14ac:dyDescent="0.25">
      <c r="A149" t="s">
        <v>411</v>
      </c>
      <c r="B149">
        <v>-25</v>
      </c>
      <c r="C149" t="s">
        <v>12</v>
      </c>
      <c r="D149" t="s">
        <v>102</v>
      </c>
      <c r="E149" t="s">
        <v>560</v>
      </c>
    </row>
    <row r="150" spans="1:5" x14ac:dyDescent="0.25">
      <c r="A150" t="s">
        <v>412</v>
      </c>
      <c r="B150">
        <v>-15</v>
      </c>
      <c r="C150" t="s">
        <v>12</v>
      </c>
      <c r="D150" t="s">
        <v>102</v>
      </c>
      <c r="E150" t="s">
        <v>560</v>
      </c>
    </row>
    <row r="151" spans="1:5" x14ac:dyDescent="0.25">
      <c r="A151" t="s">
        <v>413</v>
      </c>
      <c r="B151">
        <v>-25</v>
      </c>
      <c r="C151" t="s">
        <v>12</v>
      </c>
      <c r="D151" t="s">
        <v>102</v>
      </c>
      <c r="E151" t="s">
        <v>560</v>
      </c>
    </row>
    <row r="152" spans="1:5" x14ac:dyDescent="0.25">
      <c r="A152" t="s">
        <v>414</v>
      </c>
      <c r="B152">
        <v>-15</v>
      </c>
      <c r="C152" t="s">
        <v>12</v>
      </c>
      <c r="D152" t="s">
        <v>102</v>
      </c>
      <c r="E152" t="s">
        <v>575</v>
      </c>
    </row>
    <row r="153" spans="1:5" x14ac:dyDescent="0.25">
      <c r="A153" t="s">
        <v>416</v>
      </c>
      <c r="B153">
        <v>-15</v>
      </c>
      <c r="C153" t="s">
        <v>12</v>
      </c>
      <c r="D153" t="s">
        <v>102</v>
      </c>
      <c r="E153" t="s">
        <v>560</v>
      </c>
    </row>
    <row r="154" spans="1:5" x14ac:dyDescent="0.25">
      <c r="A154" t="s">
        <v>417</v>
      </c>
      <c r="B154">
        <v>-25</v>
      </c>
      <c r="C154" t="s">
        <v>12</v>
      </c>
      <c r="D154" t="s">
        <v>102</v>
      </c>
      <c r="E154" t="s">
        <v>560</v>
      </c>
    </row>
    <row r="155" spans="1:5" x14ac:dyDescent="0.25">
      <c r="A155" t="s">
        <v>418</v>
      </c>
      <c r="B155">
        <v>-25</v>
      </c>
      <c r="C155" t="s">
        <v>12</v>
      </c>
      <c r="D155" t="s">
        <v>102</v>
      </c>
      <c r="E155" t="s">
        <v>560</v>
      </c>
    </row>
    <row r="156" spans="1:5" x14ac:dyDescent="0.25">
      <c r="A156" t="s">
        <v>419</v>
      </c>
      <c r="B156">
        <v>-25</v>
      </c>
      <c r="C156" t="s">
        <v>12</v>
      </c>
      <c r="D156" t="s">
        <v>102</v>
      </c>
      <c r="E156" t="s">
        <v>560</v>
      </c>
    </row>
    <row r="157" spans="1:5" x14ac:dyDescent="0.25">
      <c r="A157" t="s">
        <v>420</v>
      </c>
      <c r="B157">
        <v>-25</v>
      </c>
      <c r="C157" t="s">
        <v>12</v>
      </c>
      <c r="D157" t="s">
        <v>102</v>
      </c>
      <c r="E157" t="s">
        <v>560</v>
      </c>
    </row>
    <row r="158" spans="1:5" x14ac:dyDescent="0.25">
      <c r="A158" t="s">
        <v>421</v>
      </c>
      <c r="B158">
        <v>-15</v>
      </c>
      <c r="C158" t="s">
        <v>12</v>
      </c>
      <c r="D158" t="s">
        <v>102</v>
      </c>
      <c r="E158" t="s">
        <v>560</v>
      </c>
    </row>
    <row r="159" spans="1:5" x14ac:dyDescent="0.25">
      <c r="A159" t="s">
        <v>422</v>
      </c>
      <c r="B159">
        <v>-60.47</v>
      </c>
      <c r="C159" t="s">
        <v>12</v>
      </c>
      <c r="D159" t="s">
        <v>54</v>
      </c>
      <c r="E159" t="s">
        <v>562</v>
      </c>
    </row>
    <row r="160" spans="1:5" x14ac:dyDescent="0.25">
      <c r="A160" t="s">
        <v>423</v>
      </c>
      <c r="B160">
        <v>-25</v>
      </c>
      <c r="C160" t="s">
        <v>12</v>
      </c>
      <c r="D160" t="s">
        <v>102</v>
      </c>
      <c r="E160" t="s">
        <v>560</v>
      </c>
    </row>
    <row r="161" spans="1:5" x14ac:dyDescent="0.25">
      <c r="A161" t="s">
        <v>424</v>
      </c>
      <c r="B161">
        <v>-25</v>
      </c>
      <c r="C161" t="s">
        <v>12</v>
      </c>
      <c r="D161" t="s">
        <v>102</v>
      </c>
      <c r="E161" t="s">
        <v>560</v>
      </c>
    </row>
    <row r="162" spans="1:5" x14ac:dyDescent="0.25">
      <c r="A162" t="s">
        <v>425</v>
      </c>
      <c r="B162">
        <v>-30</v>
      </c>
      <c r="C162" t="s">
        <v>12</v>
      </c>
      <c r="D162" t="s">
        <v>102</v>
      </c>
      <c r="E162" t="s">
        <v>560</v>
      </c>
    </row>
    <row r="163" spans="1:5" x14ac:dyDescent="0.25">
      <c r="A163" t="s">
        <v>426</v>
      </c>
      <c r="B163">
        <v>-127.29</v>
      </c>
      <c r="C163" t="s">
        <v>12</v>
      </c>
      <c r="D163" t="s">
        <v>102</v>
      </c>
      <c r="E163" t="s">
        <v>562</v>
      </c>
    </row>
    <row r="164" spans="1:5" x14ac:dyDescent="0.25">
      <c r="A164" t="s">
        <v>427</v>
      </c>
      <c r="B164">
        <v>-15</v>
      </c>
      <c r="C164" t="s">
        <v>12</v>
      </c>
      <c r="D164" t="s">
        <v>102</v>
      </c>
      <c r="E164" t="s">
        <v>560</v>
      </c>
    </row>
    <row r="165" spans="1:5" x14ac:dyDescent="0.25">
      <c r="A165" t="s">
        <v>428</v>
      </c>
      <c r="B165">
        <v>-40</v>
      </c>
      <c r="C165" t="s">
        <v>12</v>
      </c>
      <c r="D165" t="s">
        <v>102</v>
      </c>
      <c r="E165" t="s">
        <v>575</v>
      </c>
    </row>
    <row r="166" spans="1:5" x14ac:dyDescent="0.25">
      <c r="A166" t="s">
        <v>429</v>
      </c>
      <c r="B166">
        <v>-551</v>
      </c>
      <c r="C166" t="s">
        <v>12</v>
      </c>
      <c r="D166" t="s">
        <v>35</v>
      </c>
      <c r="E166" t="s">
        <v>580</v>
      </c>
    </row>
    <row r="167" spans="1:5" x14ac:dyDescent="0.25">
      <c r="A167" t="s">
        <v>430</v>
      </c>
      <c r="B167">
        <v>-25</v>
      </c>
      <c r="C167" t="s">
        <v>12</v>
      </c>
      <c r="D167" t="s">
        <v>102</v>
      </c>
      <c r="E167" t="s">
        <v>560</v>
      </c>
    </row>
    <row r="168" spans="1:5" x14ac:dyDescent="0.25">
      <c r="A168" t="s">
        <v>432</v>
      </c>
      <c r="B168">
        <v>-25</v>
      </c>
      <c r="C168" t="s">
        <v>12</v>
      </c>
      <c r="D168" t="s">
        <v>102</v>
      </c>
      <c r="E168" t="s">
        <v>560</v>
      </c>
    </row>
    <row r="169" spans="1:5" x14ac:dyDescent="0.25">
      <c r="A169" t="s">
        <v>433</v>
      </c>
      <c r="B169">
        <v>-20</v>
      </c>
      <c r="C169" t="s">
        <v>12</v>
      </c>
      <c r="D169" t="s">
        <v>102</v>
      </c>
      <c r="E169" t="s">
        <v>560</v>
      </c>
    </row>
    <row r="170" spans="1:5" x14ac:dyDescent="0.25">
      <c r="A170" t="s">
        <v>434</v>
      </c>
      <c r="B170">
        <v>-75</v>
      </c>
      <c r="C170" t="s">
        <v>12</v>
      </c>
      <c r="D170" t="s">
        <v>102</v>
      </c>
      <c r="E170" t="s">
        <v>560</v>
      </c>
    </row>
    <row r="171" spans="1:5" x14ac:dyDescent="0.25">
      <c r="A171" t="s">
        <v>435</v>
      </c>
      <c r="B171">
        <v>-200</v>
      </c>
      <c r="C171" t="s">
        <v>12</v>
      </c>
      <c r="D171" t="s">
        <v>102</v>
      </c>
      <c r="E171" t="s">
        <v>560</v>
      </c>
    </row>
    <row r="172" spans="1:5" x14ac:dyDescent="0.25">
      <c r="A172" t="s">
        <v>436</v>
      </c>
      <c r="B172">
        <v>-30</v>
      </c>
      <c r="C172" t="s">
        <v>12</v>
      </c>
      <c r="D172" t="s">
        <v>102</v>
      </c>
      <c r="E172" t="s">
        <v>560</v>
      </c>
    </row>
    <row r="173" spans="1:5" x14ac:dyDescent="0.25">
      <c r="A173" t="s">
        <v>437</v>
      </c>
      <c r="B173">
        <v>-200</v>
      </c>
      <c r="C173" t="s">
        <v>12</v>
      </c>
      <c r="D173" t="s">
        <v>102</v>
      </c>
      <c r="E173" t="s">
        <v>560</v>
      </c>
    </row>
    <row r="174" spans="1:5" x14ac:dyDescent="0.25">
      <c r="A174" t="s">
        <v>438</v>
      </c>
      <c r="B174">
        <v>-20</v>
      </c>
      <c r="C174" t="s">
        <v>12</v>
      </c>
      <c r="D174" t="s">
        <v>102</v>
      </c>
      <c r="E174" t="s">
        <v>560</v>
      </c>
    </row>
    <row r="175" spans="1:5" x14ac:dyDescent="0.25">
      <c r="A175" t="s">
        <v>439</v>
      </c>
      <c r="B175">
        <v>-150</v>
      </c>
      <c r="C175" t="s">
        <v>12</v>
      </c>
      <c r="D175" t="s">
        <v>102</v>
      </c>
      <c r="E175" t="s">
        <v>560</v>
      </c>
    </row>
    <row r="176" spans="1:5" x14ac:dyDescent="0.25">
      <c r="A176" t="s">
        <v>440</v>
      </c>
      <c r="B176">
        <v>-45</v>
      </c>
      <c r="C176" t="s">
        <v>12</v>
      </c>
      <c r="D176" t="s">
        <v>102</v>
      </c>
      <c r="E176" t="s">
        <v>560</v>
      </c>
    </row>
    <row r="177" spans="1:5" x14ac:dyDescent="0.25">
      <c r="A177" t="s">
        <v>441</v>
      </c>
      <c r="B177">
        <v>-45</v>
      </c>
      <c r="C177" t="s">
        <v>12</v>
      </c>
      <c r="D177" t="s">
        <v>102</v>
      </c>
      <c r="E177" t="s">
        <v>560</v>
      </c>
    </row>
    <row r="178" spans="1:5" x14ac:dyDescent="0.25">
      <c r="A178" t="s">
        <v>442</v>
      </c>
      <c r="B178">
        <v>-95</v>
      </c>
      <c r="C178" t="s">
        <v>12</v>
      </c>
      <c r="D178" t="s">
        <v>102</v>
      </c>
      <c r="E178" t="s">
        <v>560</v>
      </c>
    </row>
    <row r="179" spans="1:5" x14ac:dyDescent="0.25">
      <c r="A179" t="s">
        <v>443</v>
      </c>
      <c r="B179">
        <v>-150</v>
      </c>
      <c r="C179" t="s">
        <v>12</v>
      </c>
      <c r="D179" t="s">
        <v>102</v>
      </c>
      <c r="E179" t="s">
        <v>560</v>
      </c>
    </row>
    <row r="180" spans="1:5" x14ac:dyDescent="0.25">
      <c r="A180" t="s">
        <v>444</v>
      </c>
      <c r="B180">
        <v>-40</v>
      </c>
      <c r="C180" t="s">
        <v>12</v>
      </c>
      <c r="D180" t="s">
        <v>102</v>
      </c>
      <c r="E180" t="s">
        <v>560</v>
      </c>
    </row>
    <row r="181" spans="1:5" x14ac:dyDescent="0.25">
      <c r="A181" t="s">
        <v>449</v>
      </c>
      <c r="B181">
        <v>-1338</v>
      </c>
      <c r="C181" t="s">
        <v>12</v>
      </c>
      <c r="D181" t="s">
        <v>102</v>
      </c>
      <c r="E181" t="s">
        <v>561</v>
      </c>
    </row>
    <row r="182" spans="1:5" x14ac:dyDescent="0.25">
      <c r="A182" t="s">
        <v>450</v>
      </c>
      <c r="B182">
        <v>-600</v>
      </c>
      <c r="C182" t="s">
        <v>12</v>
      </c>
      <c r="D182" t="s">
        <v>35</v>
      </c>
      <c r="E182" t="s">
        <v>539</v>
      </c>
    </row>
    <row r="183" spans="1:5" x14ac:dyDescent="0.25">
      <c r="A183" t="s">
        <v>452</v>
      </c>
      <c r="B183">
        <v>-1496.25</v>
      </c>
      <c r="C183" t="s">
        <v>12</v>
      </c>
      <c r="D183" t="s">
        <v>102</v>
      </c>
      <c r="E183" t="s">
        <v>582</v>
      </c>
    </row>
    <row r="184" spans="1:5" x14ac:dyDescent="0.25">
      <c r="A184" t="s">
        <v>453</v>
      </c>
      <c r="B184">
        <v>-3066.25</v>
      </c>
      <c r="C184" t="s">
        <v>12</v>
      </c>
      <c r="D184" t="s">
        <v>102</v>
      </c>
      <c r="E184" t="s">
        <v>574</v>
      </c>
    </row>
    <row r="185" spans="1:5" x14ac:dyDescent="0.25">
      <c r="A185" t="s">
        <v>454</v>
      </c>
      <c r="B185">
        <v>-306</v>
      </c>
      <c r="C185" t="s">
        <v>12</v>
      </c>
      <c r="D185" t="s">
        <v>102</v>
      </c>
      <c r="E185" t="s">
        <v>565</v>
      </c>
    </row>
    <row r="186" spans="1:5" x14ac:dyDescent="0.25">
      <c r="A186" t="s">
        <v>459</v>
      </c>
      <c r="B186">
        <v>-24.65</v>
      </c>
      <c r="C186" t="s">
        <v>12</v>
      </c>
      <c r="D186" t="s">
        <v>13</v>
      </c>
      <c r="E186" t="s">
        <v>579</v>
      </c>
    </row>
    <row r="187" spans="1:5" x14ac:dyDescent="0.25">
      <c r="A187" t="s">
        <v>463</v>
      </c>
      <c r="B187">
        <v>-617</v>
      </c>
      <c r="C187" t="s">
        <v>12</v>
      </c>
      <c r="D187" t="s">
        <v>35</v>
      </c>
      <c r="E187" t="s">
        <v>576</v>
      </c>
    </row>
    <row r="188" spans="1:5" x14ac:dyDescent="0.25">
      <c r="A188" t="s">
        <v>470</v>
      </c>
      <c r="B188">
        <v>-50</v>
      </c>
      <c r="C188" t="s">
        <v>12</v>
      </c>
      <c r="D188" t="s">
        <v>153</v>
      </c>
    </row>
    <row r="189" spans="1:5" x14ac:dyDescent="0.25">
      <c r="A189" t="s">
        <v>471</v>
      </c>
      <c r="B189">
        <v>-40.57</v>
      </c>
      <c r="C189" t="s">
        <v>12</v>
      </c>
      <c r="D189" t="s">
        <v>153</v>
      </c>
      <c r="E189" t="s">
        <v>544</v>
      </c>
    </row>
    <row r="190" spans="1:5" x14ac:dyDescent="0.25">
      <c r="A190" t="s">
        <v>476</v>
      </c>
      <c r="B190">
        <v>-200</v>
      </c>
      <c r="C190" t="s">
        <v>12</v>
      </c>
      <c r="D190" t="s">
        <v>67</v>
      </c>
    </row>
    <row r="191" spans="1:5" x14ac:dyDescent="0.25">
      <c r="A191" t="s">
        <v>477</v>
      </c>
      <c r="B191">
        <v>-188.25</v>
      </c>
      <c r="C191" t="s">
        <v>12</v>
      </c>
      <c r="D191" t="s">
        <v>153</v>
      </c>
      <c r="E191" t="s">
        <v>544</v>
      </c>
    </row>
    <row r="192" spans="1:5" x14ac:dyDescent="0.25">
      <c r="A192" t="s">
        <v>478</v>
      </c>
      <c r="B192">
        <v>-211</v>
      </c>
      <c r="C192" t="s">
        <v>12</v>
      </c>
      <c r="D192" t="s">
        <v>13</v>
      </c>
      <c r="E192" t="s">
        <v>577</v>
      </c>
    </row>
    <row r="193" spans="1:5" x14ac:dyDescent="0.25">
      <c r="A193" t="s">
        <v>479</v>
      </c>
      <c r="B193">
        <v>-46.97</v>
      </c>
      <c r="C193" t="s">
        <v>12</v>
      </c>
      <c r="D193" t="s">
        <v>102</v>
      </c>
      <c r="E193" t="s">
        <v>594</v>
      </c>
    </row>
    <row r="194" spans="1:5" x14ac:dyDescent="0.25">
      <c r="A194" t="s">
        <v>480</v>
      </c>
      <c r="B194">
        <v>-32</v>
      </c>
      <c r="C194" t="s">
        <v>12</v>
      </c>
      <c r="D194" t="s">
        <v>13</v>
      </c>
      <c r="E194" t="s">
        <v>595</v>
      </c>
    </row>
    <row r="195" spans="1:5" x14ac:dyDescent="0.25">
      <c r="A195" t="s">
        <v>481</v>
      </c>
      <c r="B195">
        <v>-276</v>
      </c>
      <c r="C195" t="s">
        <v>12</v>
      </c>
      <c r="D195" t="s">
        <v>80</v>
      </c>
    </row>
    <row r="196" spans="1:5" x14ac:dyDescent="0.25">
      <c r="A196" t="s">
        <v>482</v>
      </c>
      <c r="B196">
        <v>-277.2</v>
      </c>
      <c r="C196" t="s">
        <v>12</v>
      </c>
      <c r="D196" t="s">
        <v>80</v>
      </c>
    </row>
    <row r="197" spans="1:5" x14ac:dyDescent="0.25">
      <c r="A197" t="s">
        <v>496</v>
      </c>
      <c r="B197">
        <v>-5201.95</v>
      </c>
      <c r="C197" t="s">
        <v>12</v>
      </c>
      <c r="D197" t="s">
        <v>102</v>
      </c>
      <c r="E197" t="s">
        <v>563</v>
      </c>
    </row>
    <row r="198" spans="1:5" x14ac:dyDescent="0.25">
      <c r="A198" t="s">
        <v>503</v>
      </c>
      <c r="B198">
        <v>-434.75</v>
      </c>
      <c r="C198" t="s">
        <v>12</v>
      </c>
      <c r="D198" t="s">
        <v>153</v>
      </c>
      <c r="E198" t="s">
        <v>14</v>
      </c>
    </row>
    <row r="199" spans="1:5" x14ac:dyDescent="0.25">
      <c r="A199" t="s">
        <v>506</v>
      </c>
      <c r="B199">
        <v>-68.23</v>
      </c>
      <c r="C199" t="s">
        <v>12</v>
      </c>
      <c r="D199" t="s">
        <v>88</v>
      </c>
    </row>
    <row r="200" spans="1:5" x14ac:dyDescent="0.25">
      <c r="A200" t="s">
        <v>507</v>
      </c>
      <c r="B200">
        <v>-260</v>
      </c>
      <c r="C200" t="s">
        <v>12</v>
      </c>
      <c r="D200" t="s">
        <v>13</v>
      </c>
      <c r="E200" t="s">
        <v>595</v>
      </c>
    </row>
    <row r="201" spans="1:5" x14ac:dyDescent="0.25">
      <c r="A201" t="s">
        <v>508</v>
      </c>
      <c r="B201">
        <v>-909</v>
      </c>
      <c r="C201" t="s">
        <v>12</v>
      </c>
      <c r="D201" t="s">
        <v>102</v>
      </c>
      <c r="E201" t="s">
        <v>566</v>
      </c>
    </row>
    <row r="202" spans="1:5" x14ac:dyDescent="0.25">
      <c r="A202" t="s">
        <v>517</v>
      </c>
      <c r="B202">
        <v>-357.99</v>
      </c>
      <c r="C202" t="s">
        <v>12</v>
      </c>
      <c r="D202" t="s">
        <v>45</v>
      </c>
      <c r="E202" t="s">
        <v>596</v>
      </c>
    </row>
    <row r="203" spans="1:5" x14ac:dyDescent="0.25">
      <c r="A203" t="s">
        <v>518</v>
      </c>
      <c r="B203">
        <v>-314</v>
      </c>
      <c r="C203" t="s">
        <v>12</v>
      </c>
      <c r="D203" t="s">
        <v>57</v>
      </c>
    </row>
    <row r="204" spans="1:5" x14ac:dyDescent="0.25">
      <c r="A204" t="s">
        <v>520</v>
      </c>
      <c r="B204">
        <v>-1020.7</v>
      </c>
      <c r="C204" t="s">
        <v>12</v>
      </c>
      <c r="D204" t="s">
        <v>102</v>
      </c>
      <c r="E204" t="s">
        <v>574</v>
      </c>
    </row>
    <row r="205" spans="1:5" x14ac:dyDescent="0.25">
      <c r="A205" t="s">
        <v>521</v>
      </c>
      <c r="B205">
        <v>-46.97</v>
      </c>
      <c r="C205" t="s">
        <v>12</v>
      </c>
      <c r="D205" t="s">
        <v>102</v>
      </c>
      <c r="E205" t="s">
        <v>597</v>
      </c>
    </row>
    <row r="206" spans="1:5" x14ac:dyDescent="0.25">
      <c r="A206" t="s">
        <v>526</v>
      </c>
      <c r="B206">
        <v>-101.69</v>
      </c>
      <c r="C206" t="s">
        <v>12</v>
      </c>
      <c r="D206" t="s">
        <v>13</v>
      </c>
      <c r="E206" t="s">
        <v>560</v>
      </c>
    </row>
    <row r="207" spans="1:5" x14ac:dyDescent="0.25">
      <c r="A207" t="s">
        <v>527</v>
      </c>
      <c r="B207">
        <v>-252</v>
      </c>
      <c r="C207" t="s">
        <v>12</v>
      </c>
      <c r="D207" t="s">
        <v>102</v>
      </c>
      <c r="E207" t="s">
        <v>598</v>
      </c>
    </row>
    <row r="208" spans="1:5" x14ac:dyDescent="0.25">
      <c r="A208" t="s">
        <v>528</v>
      </c>
      <c r="B208">
        <v>-19.48</v>
      </c>
      <c r="C208" t="s">
        <v>12</v>
      </c>
      <c r="D208" t="s">
        <v>13</v>
      </c>
      <c r="E208" t="s">
        <v>141</v>
      </c>
    </row>
    <row r="209" spans="1:5" x14ac:dyDescent="0.25">
      <c r="A209" t="s">
        <v>529</v>
      </c>
      <c r="B209">
        <v>-300</v>
      </c>
      <c r="C209" t="s">
        <v>12</v>
      </c>
      <c r="D209" t="s">
        <v>45</v>
      </c>
      <c r="E209" t="s">
        <v>599</v>
      </c>
    </row>
    <row r="210" spans="1:5" x14ac:dyDescent="0.25">
      <c r="A210" t="s">
        <v>532</v>
      </c>
      <c r="B210">
        <v>-454</v>
      </c>
      <c r="C210" t="s">
        <v>12</v>
      </c>
      <c r="D210" t="s">
        <v>45</v>
      </c>
      <c r="E210" t="s">
        <v>578</v>
      </c>
    </row>
    <row r="211" spans="1:5" x14ac:dyDescent="0.25">
      <c r="A211" t="s">
        <v>533</v>
      </c>
      <c r="B211">
        <v>133</v>
      </c>
      <c r="C211" t="s">
        <v>606</v>
      </c>
      <c r="D211" t="s">
        <v>23</v>
      </c>
    </row>
    <row r="212" spans="1:5" x14ac:dyDescent="0.25">
      <c r="A212" t="s">
        <v>536</v>
      </c>
      <c r="B212">
        <v>-200</v>
      </c>
      <c r="C212" t="s">
        <v>12</v>
      </c>
      <c r="D212" t="s">
        <v>67</v>
      </c>
    </row>
    <row r="213" spans="1:5" x14ac:dyDescent="0.25">
      <c r="A213" t="s">
        <v>11</v>
      </c>
      <c r="B213" s="5">
        <v>-1028.99</v>
      </c>
      <c r="C213" t="s">
        <v>12</v>
      </c>
      <c r="D213" t="s">
        <v>13</v>
      </c>
      <c r="E213" t="s">
        <v>14</v>
      </c>
    </row>
    <row r="214" spans="1:5" x14ac:dyDescent="0.25">
      <c r="A214" t="s">
        <v>17</v>
      </c>
      <c r="B214" s="5">
        <v>-31.85</v>
      </c>
      <c r="C214" t="s">
        <v>12</v>
      </c>
      <c r="D214" t="s">
        <v>13</v>
      </c>
      <c r="E214" t="s">
        <v>14</v>
      </c>
    </row>
    <row r="215" spans="1:5" x14ac:dyDescent="0.25">
      <c r="A215" t="s">
        <v>22</v>
      </c>
      <c r="B215" s="5">
        <v>249</v>
      </c>
      <c r="C215" t="s">
        <v>606</v>
      </c>
      <c r="D215" t="s">
        <v>23</v>
      </c>
    </row>
    <row r="216" spans="1:5" x14ac:dyDescent="0.25">
      <c r="A216" t="s">
        <v>24</v>
      </c>
      <c r="B216" s="5">
        <v>21</v>
      </c>
      <c r="C216" t="s">
        <v>606</v>
      </c>
      <c r="D216" t="s">
        <v>23</v>
      </c>
    </row>
    <row r="217" spans="1:5" x14ac:dyDescent="0.25">
      <c r="A217" t="s">
        <v>25</v>
      </c>
      <c r="B217" s="5">
        <v>500</v>
      </c>
      <c r="C217" t="s">
        <v>606</v>
      </c>
      <c r="D217" t="s">
        <v>13</v>
      </c>
    </row>
    <row r="218" spans="1:5" x14ac:dyDescent="0.25">
      <c r="A218" t="s">
        <v>34</v>
      </c>
      <c r="B218" s="5">
        <v>-33</v>
      </c>
      <c r="C218" t="s">
        <v>12</v>
      </c>
      <c r="D218" t="s">
        <v>35</v>
      </c>
      <c r="E218" t="s">
        <v>36</v>
      </c>
    </row>
    <row r="219" spans="1:5" x14ac:dyDescent="0.25">
      <c r="A219" t="s">
        <v>37</v>
      </c>
      <c r="B219" s="5">
        <v>-400</v>
      </c>
      <c r="C219" t="s">
        <v>12</v>
      </c>
      <c r="D219" t="s">
        <v>13</v>
      </c>
      <c r="E219" t="s">
        <v>38</v>
      </c>
    </row>
    <row r="220" spans="1:5" x14ac:dyDescent="0.25">
      <c r="A220" t="s">
        <v>40</v>
      </c>
      <c r="B220" s="5">
        <v>-85</v>
      </c>
      <c r="C220" t="s">
        <v>12</v>
      </c>
      <c r="D220" t="s">
        <v>13</v>
      </c>
      <c r="E220" t="s">
        <v>38</v>
      </c>
    </row>
    <row r="221" spans="1:5" x14ac:dyDescent="0.25">
      <c r="A221" t="s">
        <v>41</v>
      </c>
      <c r="B221" s="5">
        <v>-2792</v>
      </c>
      <c r="C221" t="s">
        <v>12</v>
      </c>
      <c r="D221" t="s">
        <v>13</v>
      </c>
      <c r="E221" t="s">
        <v>42</v>
      </c>
    </row>
    <row r="222" spans="1:5" x14ac:dyDescent="0.25">
      <c r="A222" t="s">
        <v>44</v>
      </c>
      <c r="B222" s="5">
        <v>-476.02</v>
      </c>
      <c r="C222" t="s">
        <v>12</v>
      </c>
      <c r="D222" t="s">
        <v>45</v>
      </c>
      <c r="E222" t="s">
        <v>46</v>
      </c>
    </row>
    <row r="223" spans="1:5" x14ac:dyDescent="0.25">
      <c r="A223" t="s">
        <v>49</v>
      </c>
      <c r="B223" s="5">
        <v>-47.5</v>
      </c>
      <c r="C223" t="s">
        <v>12</v>
      </c>
      <c r="D223" t="s">
        <v>13</v>
      </c>
      <c r="E223" t="s">
        <v>50</v>
      </c>
    </row>
    <row r="224" spans="1:5" x14ac:dyDescent="0.25">
      <c r="A224" t="s">
        <v>53</v>
      </c>
      <c r="B224" s="5">
        <v>-15.25</v>
      </c>
      <c r="C224" t="s">
        <v>12</v>
      </c>
      <c r="D224" t="s">
        <v>54</v>
      </c>
      <c r="E224" t="s">
        <v>55</v>
      </c>
    </row>
    <row r="225" spans="1:5" x14ac:dyDescent="0.25">
      <c r="A225" t="s">
        <v>56</v>
      </c>
      <c r="B225" s="5">
        <v>-40</v>
      </c>
      <c r="C225" t="s">
        <v>12</v>
      </c>
      <c r="D225" t="s">
        <v>57</v>
      </c>
      <c r="E225" t="s">
        <v>58</v>
      </c>
    </row>
    <row r="226" spans="1:5" x14ac:dyDescent="0.25">
      <c r="A226" t="s">
        <v>59</v>
      </c>
      <c r="B226" s="5">
        <v>-30</v>
      </c>
      <c r="C226" t="s">
        <v>12</v>
      </c>
      <c r="D226" t="s">
        <v>54</v>
      </c>
    </row>
    <row r="227" spans="1:5" x14ac:dyDescent="0.25">
      <c r="A227" t="s">
        <v>60</v>
      </c>
      <c r="B227" s="5">
        <v>-200</v>
      </c>
      <c r="C227" t="s">
        <v>12</v>
      </c>
      <c r="D227" t="s">
        <v>61</v>
      </c>
    </row>
    <row r="228" spans="1:5" x14ac:dyDescent="0.25">
      <c r="A228" t="s">
        <v>66</v>
      </c>
      <c r="B228" s="5">
        <v>-200</v>
      </c>
      <c r="C228" t="s">
        <v>12</v>
      </c>
      <c r="D228" t="s">
        <v>67</v>
      </c>
    </row>
    <row r="229" spans="1:5" x14ac:dyDescent="0.25">
      <c r="A229" t="s">
        <v>68</v>
      </c>
      <c r="B229" s="5">
        <v>-10</v>
      </c>
      <c r="C229" t="s">
        <v>12</v>
      </c>
      <c r="D229" t="s">
        <v>57</v>
      </c>
    </row>
    <row r="230" spans="1:5" x14ac:dyDescent="0.25">
      <c r="A230" t="s">
        <v>73</v>
      </c>
      <c r="B230" s="5">
        <v>-150</v>
      </c>
      <c r="C230" t="s">
        <v>12</v>
      </c>
      <c r="D230" t="s">
        <v>74</v>
      </c>
    </row>
    <row r="231" spans="1:5" x14ac:dyDescent="0.25">
      <c r="A231" t="s">
        <v>78</v>
      </c>
      <c r="B231" s="35">
        <v>-3290.41</v>
      </c>
      <c r="C231" t="s">
        <v>12</v>
      </c>
      <c r="D231" t="s">
        <v>663</v>
      </c>
    </row>
    <row r="232" spans="1:5" x14ac:dyDescent="0.25">
      <c r="A232" t="s">
        <v>79</v>
      </c>
      <c r="B232" s="5">
        <v>-287</v>
      </c>
      <c r="C232" t="s">
        <v>12</v>
      </c>
      <c r="D232" t="s">
        <v>80</v>
      </c>
    </row>
    <row r="233" spans="1:5" x14ac:dyDescent="0.25">
      <c r="A233" t="s">
        <v>87</v>
      </c>
      <c r="B233" s="5">
        <v>15.04</v>
      </c>
      <c r="C233" t="s">
        <v>606</v>
      </c>
      <c r="D233" t="s">
        <v>88</v>
      </c>
      <c r="E233" t="s">
        <v>89</v>
      </c>
    </row>
    <row r="234" spans="1:5" x14ac:dyDescent="0.25">
      <c r="A234" t="s">
        <v>95</v>
      </c>
      <c r="B234" s="5">
        <v>-73.98</v>
      </c>
      <c r="C234" t="s">
        <v>12</v>
      </c>
      <c r="D234" t="s">
        <v>45</v>
      </c>
      <c r="E234" t="s">
        <v>96</v>
      </c>
    </row>
    <row r="235" spans="1:5" x14ac:dyDescent="0.25">
      <c r="A235" t="s">
        <v>97</v>
      </c>
      <c r="B235" s="5">
        <v>-100</v>
      </c>
      <c r="C235" t="s">
        <v>12</v>
      </c>
      <c r="D235" t="s">
        <v>45</v>
      </c>
      <c r="E235" t="s">
        <v>98</v>
      </c>
    </row>
    <row r="236" spans="1:5" x14ac:dyDescent="0.25">
      <c r="A236" t="s">
        <v>99</v>
      </c>
      <c r="B236" s="5">
        <v>-264</v>
      </c>
      <c r="C236" t="s">
        <v>12</v>
      </c>
      <c r="D236" t="s">
        <v>80</v>
      </c>
    </row>
    <row r="237" spans="1:5" x14ac:dyDescent="0.25">
      <c r="A237" t="s">
        <v>100</v>
      </c>
      <c r="B237" s="5">
        <v>-242.4</v>
      </c>
      <c r="C237" t="s">
        <v>12</v>
      </c>
      <c r="D237" t="s">
        <v>80</v>
      </c>
    </row>
    <row r="238" spans="1:5" x14ac:dyDescent="0.25">
      <c r="A238" t="s">
        <v>101</v>
      </c>
      <c r="B238" s="5">
        <v>-86.91</v>
      </c>
      <c r="C238" t="s">
        <v>12</v>
      </c>
      <c r="D238" t="s">
        <v>102</v>
      </c>
      <c r="E238" t="s">
        <v>103</v>
      </c>
    </row>
    <row r="239" spans="1:5" x14ac:dyDescent="0.25">
      <c r="A239" t="s">
        <v>104</v>
      </c>
      <c r="B239" s="5">
        <v>-30</v>
      </c>
      <c r="C239" t="s">
        <v>12</v>
      </c>
      <c r="D239" t="s">
        <v>102</v>
      </c>
      <c r="E239" t="s">
        <v>105</v>
      </c>
    </row>
    <row r="240" spans="1:5" x14ac:dyDescent="0.25">
      <c r="A240" t="s">
        <v>106</v>
      </c>
      <c r="B240" s="35">
        <v>20</v>
      </c>
      <c r="C240" t="s">
        <v>606</v>
      </c>
      <c r="D240" t="s">
        <v>662</v>
      </c>
    </row>
    <row r="241" spans="1:5" x14ac:dyDescent="0.25">
      <c r="A241" t="s">
        <v>109</v>
      </c>
      <c r="B241" s="5">
        <v>-200</v>
      </c>
      <c r="C241" t="s">
        <v>12</v>
      </c>
      <c r="D241" t="s">
        <v>67</v>
      </c>
    </row>
    <row r="242" spans="1:5" x14ac:dyDescent="0.25">
      <c r="A242" t="s">
        <v>116</v>
      </c>
      <c r="B242" s="5">
        <v>-75</v>
      </c>
      <c r="C242" t="s">
        <v>12</v>
      </c>
      <c r="D242" t="s">
        <v>117</v>
      </c>
      <c r="E242" t="s">
        <v>36</v>
      </c>
    </row>
    <row r="243" spans="1:5" x14ac:dyDescent="0.25">
      <c r="A243" t="s">
        <v>120</v>
      </c>
      <c r="B243" s="5">
        <v>80</v>
      </c>
      <c r="C243" t="s">
        <v>606</v>
      </c>
      <c r="D243" t="s">
        <v>117</v>
      </c>
    </row>
    <row r="244" spans="1:5" x14ac:dyDescent="0.25">
      <c r="A244" t="s">
        <v>121</v>
      </c>
      <c r="B244" s="5">
        <v>-488</v>
      </c>
      <c r="C244" t="s">
        <v>12</v>
      </c>
      <c r="D244" t="s">
        <v>80</v>
      </c>
    </row>
    <row r="245" spans="1:5" x14ac:dyDescent="0.25">
      <c r="A245" t="s">
        <v>123</v>
      </c>
      <c r="B245" s="5">
        <v>80</v>
      </c>
      <c r="C245" t="s">
        <v>606</v>
      </c>
      <c r="D245" t="s">
        <v>117</v>
      </c>
    </row>
    <row r="246" spans="1:5" x14ac:dyDescent="0.25">
      <c r="A246" t="s">
        <v>124</v>
      </c>
      <c r="B246" s="5">
        <v>-20.7</v>
      </c>
      <c r="C246" t="s">
        <v>12</v>
      </c>
      <c r="D246" t="s">
        <v>88</v>
      </c>
      <c r="E246" t="s">
        <v>125</v>
      </c>
    </row>
    <row r="247" spans="1:5" x14ac:dyDescent="0.25">
      <c r="A247" t="s">
        <v>126</v>
      </c>
      <c r="B247" s="5">
        <v>-20</v>
      </c>
      <c r="C247" t="s">
        <v>12</v>
      </c>
      <c r="D247" t="s">
        <v>127</v>
      </c>
      <c r="E247" t="s">
        <v>128</v>
      </c>
    </row>
    <row r="248" spans="1:5" x14ac:dyDescent="0.25">
      <c r="A248" t="s">
        <v>129</v>
      </c>
      <c r="B248" s="5">
        <v>-9</v>
      </c>
      <c r="C248" t="s">
        <v>12</v>
      </c>
      <c r="D248" t="s">
        <v>88</v>
      </c>
      <c r="E248" t="s">
        <v>55</v>
      </c>
    </row>
    <row r="249" spans="1:5" x14ac:dyDescent="0.25">
      <c r="A249" t="s">
        <v>132</v>
      </c>
      <c r="B249" s="5">
        <v>-1025</v>
      </c>
      <c r="C249" t="s">
        <v>12</v>
      </c>
      <c r="D249" t="s">
        <v>13</v>
      </c>
      <c r="E249" t="s">
        <v>133</v>
      </c>
    </row>
    <row r="250" spans="1:5" x14ac:dyDescent="0.25">
      <c r="A250" t="s">
        <v>134</v>
      </c>
      <c r="B250" s="5">
        <v>-300</v>
      </c>
      <c r="C250" t="s">
        <v>12</v>
      </c>
      <c r="D250" t="s">
        <v>135</v>
      </c>
    </row>
    <row r="251" spans="1:5" x14ac:dyDescent="0.25">
      <c r="A251" t="s">
        <v>137</v>
      </c>
      <c r="B251" s="5">
        <v>-200</v>
      </c>
      <c r="C251" t="s">
        <v>12</v>
      </c>
      <c r="D251" t="s">
        <v>67</v>
      </c>
    </row>
    <row r="252" spans="1:5" x14ac:dyDescent="0.25">
      <c r="A252" t="s">
        <v>138</v>
      </c>
      <c r="B252" s="5">
        <v>-73.900000000000006</v>
      </c>
      <c r="C252" t="s">
        <v>12</v>
      </c>
      <c r="D252" t="s">
        <v>139</v>
      </c>
    </row>
    <row r="253" spans="1:5" x14ac:dyDescent="0.25">
      <c r="A253" t="s">
        <v>140</v>
      </c>
      <c r="B253" s="5">
        <v>-44.65</v>
      </c>
      <c r="C253" t="s">
        <v>12</v>
      </c>
      <c r="D253" t="s">
        <v>88</v>
      </c>
      <c r="E253" t="s">
        <v>141</v>
      </c>
    </row>
    <row r="254" spans="1:5" x14ac:dyDescent="0.25">
      <c r="A254" t="s">
        <v>632</v>
      </c>
      <c r="B254" s="12">
        <v>272.12</v>
      </c>
      <c r="C254" t="s">
        <v>606</v>
      </c>
      <c r="D254" t="s">
        <v>35</v>
      </c>
    </row>
    <row r="255" spans="1:5" x14ac:dyDescent="0.25">
      <c r="A255" t="s">
        <v>633</v>
      </c>
      <c r="B255" s="12">
        <v>2261.7899999999991</v>
      </c>
      <c r="C255" t="s">
        <v>606</v>
      </c>
      <c r="D255" t="s">
        <v>13</v>
      </c>
    </row>
    <row r="256" spans="1:5" x14ac:dyDescent="0.25">
      <c r="A256" t="s">
        <v>634</v>
      </c>
      <c r="B256" s="12">
        <v>14.17</v>
      </c>
      <c r="C256" t="s">
        <v>606</v>
      </c>
      <c r="D256" t="s">
        <v>148</v>
      </c>
    </row>
    <row r="257" spans="1:4" x14ac:dyDescent="0.25">
      <c r="A257" t="s">
        <v>635</v>
      </c>
      <c r="B257" s="12">
        <v>312.04999999999995</v>
      </c>
      <c r="C257" t="s">
        <v>606</v>
      </c>
      <c r="D257" t="s">
        <v>148</v>
      </c>
    </row>
    <row r="258" spans="1:4" x14ac:dyDescent="0.25">
      <c r="A258" t="s">
        <v>636</v>
      </c>
      <c r="B258" s="12">
        <v>103.23000000000002</v>
      </c>
      <c r="C258" t="s">
        <v>606</v>
      </c>
      <c r="D258" t="s">
        <v>35</v>
      </c>
    </row>
    <row r="259" spans="1:4" x14ac:dyDescent="0.25">
      <c r="A259" t="s">
        <v>637</v>
      </c>
      <c r="B259" s="12">
        <v>249.05000000000015</v>
      </c>
      <c r="C259" t="s">
        <v>606</v>
      </c>
      <c r="D259" t="s">
        <v>35</v>
      </c>
    </row>
    <row r="260" spans="1:4" x14ac:dyDescent="0.25">
      <c r="A260" t="s">
        <v>638</v>
      </c>
      <c r="B260" s="12">
        <v>299.18000000000006</v>
      </c>
      <c r="C260" t="s">
        <v>606</v>
      </c>
      <c r="D260" t="s">
        <v>35</v>
      </c>
    </row>
    <row r="261" spans="1:4" x14ac:dyDescent="0.25">
      <c r="A261" t="s">
        <v>639</v>
      </c>
      <c r="B261" s="12">
        <v>39</v>
      </c>
      <c r="C261" t="s">
        <v>606</v>
      </c>
      <c r="D261" t="s">
        <v>153</v>
      </c>
    </row>
    <row r="262" spans="1:4" x14ac:dyDescent="0.25">
      <c r="A262" t="s">
        <v>640</v>
      </c>
      <c r="B262" s="12">
        <v>271.85000000000002</v>
      </c>
      <c r="C262" t="s">
        <v>606</v>
      </c>
      <c r="D262" t="s">
        <v>35</v>
      </c>
    </row>
    <row r="263" spans="1:4" x14ac:dyDescent="0.25">
      <c r="A263" t="s">
        <v>641</v>
      </c>
      <c r="B263" s="12">
        <v>151.58000000000001</v>
      </c>
      <c r="C263" t="s">
        <v>606</v>
      </c>
      <c r="D263" t="s">
        <v>35</v>
      </c>
    </row>
    <row r="264" spans="1:4" x14ac:dyDescent="0.25">
      <c r="A264" t="s">
        <v>642</v>
      </c>
      <c r="B264" s="12">
        <v>33918.379999999655</v>
      </c>
      <c r="C264" t="s">
        <v>606</v>
      </c>
      <c r="D264" t="s">
        <v>102</v>
      </c>
    </row>
    <row r="265" spans="1:4" x14ac:dyDescent="0.25">
      <c r="A265" t="s">
        <v>643</v>
      </c>
      <c r="B265" s="12">
        <v>27.56</v>
      </c>
      <c r="C265" t="s">
        <v>606</v>
      </c>
      <c r="D265" t="s">
        <v>102</v>
      </c>
    </row>
    <row r="266" spans="1:4" x14ac:dyDescent="0.25">
      <c r="A266" t="s">
        <v>644</v>
      </c>
      <c r="B266" s="12">
        <v>1081.920000000003</v>
      </c>
      <c r="C266" t="s">
        <v>606</v>
      </c>
      <c r="D266" t="s">
        <v>102</v>
      </c>
    </row>
    <row r="267" spans="1:4" x14ac:dyDescent="0.25">
      <c r="A267" t="s">
        <v>645</v>
      </c>
      <c r="B267" s="12">
        <v>501.21999999999986</v>
      </c>
      <c r="C267" t="s">
        <v>606</v>
      </c>
      <c r="D267" t="s">
        <v>35</v>
      </c>
    </row>
    <row r="268" spans="1:4" x14ac:dyDescent="0.25">
      <c r="A268" t="s">
        <v>646</v>
      </c>
      <c r="B268" s="12">
        <v>9466.9999999999982</v>
      </c>
      <c r="C268" t="s">
        <v>606</v>
      </c>
      <c r="D268" t="s">
        <v>54</v>
      </c>
    </row>
    <row r="269" spans="1:4" x14ac:dyDescent="0.25">
      <c r="A269" t="s">
        <v>647</v>
      </c>
      <c r="B269" s="12">
        <v>265.98000000000019</v>
      </c>
      <c r="C269" t="s">
        <v>606</v>
      </c>
      <c r="D269" t="s">
        <v>35</v>
      </c>
    </row>
    <row r="270" spans="1:4" x14ac:dyDescent="0.25">
      <c r="A270" t="s">
        <v>648</v>
      </c>
      <c r="B270" s="12">
        <v>567.86000000000047</v>
      </c>
      <c r="C270" t="s">
        <v>606</v>
      </c>
      <c r="D270" t="s">
        <v>54</v>
      </c>
    </row>
    <row r="271" spans="1:4" x14ac:dyDescent="0.25">
      <c r="A271" t="s">
        <v>649</v>
      </c>
      <c r="B271" s="12">
        <v>133.56</v>
      </c>
      <c r="C271" t="s">
        <v>606</v>
      </c>
      <c r="D271" t="s">
        <v>35</v>
      </c>
    </row>
    <row r="272" spans="1:4" x14ac:dyDescent="0.25">
      <c r="A272" t="s">
        <v>650</v>
      </c>
      <c r="B272" s="12">
        <v>828.69999999999982</v>
      </c>
      <c r="C272" t="s">
        <v>606</v>
      </c>
      <c r="D272" t="s">
        <v>35</v>
      </c>
    </row>
    <row r="273" spans="1:9" x14ac:dyDescent="0.25">
      <c r="A273" t="s">
        <v>607</v>
      </c>
      <c r="B273" s="12">
        <v>9729.9</v>
      </c>
      <c r="C273" t="s">
        <v>606</v>
      </c>
      <c r="D273" t="s">
        <v>57</v>
      </c>
    </row>
    <row r="274" spans="1:9" x14ac:dyDescent="0.25">
      <c r="A274" t="s">
        <v>608</v>
      </c>
      <c r="B274" s="12">
        <v>-5693.7599999999893</v>
      </c>
      <c r="C274" t="s">
        <v>657</v>
      </c>
      <c r="D274" t="s">
        <v>57</v>
      </c>
    </row>
    <row r="275" spans="1:9" x14ac:dyDescent="0.25">
      <c r="A275" t="s">
        <v>609</v>
      </c>
      <c r="B275" s="6">
        <v>-13.92</v>
      </c>
      <c r="C275" t="s">
        <v>606</v>
      </c>
      <c r="D275" t="s">
        <v>88</v>
      </c>
    </row>
    <row r="276" spans="1:9" x14ac:dyDescent="0.25">
      <c r="B276" s="6"/>
    </row>
    <row r="277" spans="1:9" x14ac:dyDescent="0.25">
      <c r="B277" s="6"/>
    </row>
    <row r="279" spans="1:9" x14ac:dyDescent="0.25">
      <c r="A279" s="8" t="s">
        <v>613</v>
      </c>
      <c r="B279" s="8" t="s">
        <v>612</v>
      </c>
    </row>
    <row r="280" spans="1:9" x14ac:dyDescent="0.25">
      <c r="A280" s="8" t="s">
        <v>611</v>
      </c>
      <c r="B280" t="s">
        <v>606</v>
      </c>
      <c r="C280" t="s">
        <v>12</v>
      </c>
      <c r="D280" t="s">
        <v>610</v>
      </c>
    </row>
    <row r="281" spans="1:9" x14ac:dyDescent="0.25">
      <c r="A281" s="7" t="s">
        <v>102</v>
      </c>
      <c r="B281" s="6">
        <v>35027.859999999659</v>
      </c>
      <c r="C281" s="6">
        <v>-17084.010000000002</v>
      </c>
      <c r="D281" s="6">
        <v>17943.849999999657</v>
      </c>
      <c r="F281" t="s">
        <v>102</v>
      </c>
      <c r="G281" s="6">
        <v>35027.859999999659</v>
      </c>
      <c r="H281" s="6">
        <v>-17084.010000000002</v>
      </c>
      <c r="I281" s="6">
        <v>17943.849999999657</v>
      </c>
    </row>
    <row r="282" spans="1:9" x14ac:dyDescent="0.25">
      <c r="A282" s="7" t="s">
        <v>127</v>
      </c>
      <c r="B282" s="6"/>
      <c r="C282" s="6">
        <v>-1133</v>
      </c>
      <c r="D282" s="6">
        <v>-1133</v>
      </c>
      <c r="F282" t="s">
        <v>127</v>
      </c>
      <c r="G282" s="6"/>
      <c r="H282" s="6">
        <v>-1133</v>
      </c>
      <c r="I282" s="6">
        <v>-1133</v>
      </c>
    </row>
    <row r="283" spans="1:9" x14ac:dyDescent="0.25">
      <c r="A283" s="7" t="s">
        <v>139</v>
      </c>
      <c r="B283" s="6"/>
      <c r="C283" s="6">
        <v>-73.900000000000006</v>
      </c>
      <c r="D283" s="6">
        <v>-73.900000000000006</v>
      </c>
      <c r="F283" t="s">
        <v>139</v>
      </c>
      <c r="G283" s="6"/>
      <c r="H283" s="6">
        <v>-73.900000000000006</v>
      </c>
      <c r="I283" s="6">
        <v>-73.900000000000006</v>
      </c>
    </row>
    <row r="284" spans="1:9" x14ac:dyDescent="0.25">
      <c r="A284" s="7" t="s">
        <v>54</v>
      </c>
      <c r="B284" s="6">
        <v>10570.159999999998</v>
      </c>
      <c r="C284" s="6">
        <v>-7544.87</v>
      </c>
      <c r="D284" s="6">
        <v>3025.2899999999981</v>
      </c>
      <c r="F284" t="s">
        <v>54</v>
      </c>
      <c r="G284" s="6">
        <v>10570.159999999998</v>
      </c>
      <c r="H284" s="6">
        <v>-7544.87</v>
      </c>
      <c r="I284" s="6">
        <v>3025.2899999999981</v>
      </c>
    </row>
    <row r="285" spans="1:9" x14ac:dyDescent="0.25">
      <c r="A285" s="7" t="s">
        <v>35</v>
      </c>
      <c r="B285" s="6">
        <v>3093.47</v>
      </c>
      <c r="C285" s="6">
        <v>-6810.95</v>
      </c>
      <c r="D285" s="6">
        <v>-3717.48</v>
      </c>
      <c r="F285" t="s">
        <v>685</v>
      </c>
      <c r="G285" s="6">
        <v>3093.47</v>
      </c>
      <c r="H285" s="6">
        <v>-6810.95</v>
      </c>
      <c r="I285" s="6">
        <v>-3717.48</v>
      </c>
    </row>
    <row r="286" spans="1:9" x14ac:dyDescent="0.25">
      <c r="A286" s="7" t="s">
        <v>57</v>
      </c>
      <c r="B286" s="6">
        <v>9729.9</v>
      </c>
      <c r="C286" s="6">
        <v>-6091.7599999999893</v>
      </c>
      <c r="D286" s="6">
        <v>3638.1400000000103</v>
      </c>
      <c r="F286" t="s">
        <v>57</v>
      </c>
      <c r="G286" s="6">
        <v>9729.9</v>
      </c>
      <c r="H286" s="6">
        <v>-6091.7599999999893</v>
      </c>
      <c r="I286" s="6">
        <v>3638.1400000000103</v>
      </c>
    </row>
    <row r="287" spans="1:9" x14ac:dyDescent="0.25">
      <c r="A287" s="7" t="s">
        <v>148</v>
      </c>
      <c r="B287" s="6">
        <v>326.21999999999997</v>
      </c>
      <c r="C287" s="6"/>
      <c r="D287" s="6">
        <v>326.21999999999997</v>
      </c>
      <c r="F287" t="s">
        <v>148</v>
      </c>
      <c r="G287" s="6">
        <v>326.21999999999997</v>
      </c>
      <c r="H287" s="6"/>
      <c r="I287" s="6">
        <v>326.21999999999997</v>
      </c>
    </row>
    <row r="288" spans="1:9" x14ac:dyDescent="0.25">
      <c r="A288" s="7" t="s">
        <v>13</v>
      </c>
      <c r="B288" s="6">
        <v>2761.7899999999991</v>
      </c>
      <c r="C288" s="6">
        <v>-7659.16</v>
      </c>
      <c r="D288" s="6">
        <v>-4897.3700000000008</v>
      </c>
      <c r="F288" t="s">
        <v>149</v>
      </c>
      <c r="G288" s="6"/>
      <c r="H288" s="6"/>
      <c r="I288" s="6"/>
    </row>
    <row r="289" spans="1:9" x14ac:dyDescent="0.25">
      <c r="A289" s="7" t="s">
        <v>153</v>
      </c>
      <c r="B289" s="6">
        <v>39</v>
      </c>
      <c r="C289" s="6">
        <v>-713.56999999999994</v>
      </c>
      <c r="D289" s="6">
        <v>-674.56999999999994</v>
      </c>
      <c r="F289" t="s">
        <v>150</v>
      </c>
      <c r="G289" s="6"/>
      <c r="H289" s="6"/>
      <c r="I289" s="6"/>
    </row>
    <row r="290" spans="1:9" x14ac:dyDescent="0.25">
      <c r="A290" s="7" t="s">
        <v>23</v>
      </c>
      <c r="B290" s="6">
        <v>529</v>
      </c>
      <c r="C290" s="6">
        <v>-346.8</v>
      </c>
      <c r="D290" s="6">
        <v>182.2</v>
      </c>
      <c r="F290" t="s">
        <v>151</v>
      </c>
      <c r="G290" s="6"/>
      <c r="H290" s="6"/>
      <c r="I290" s="6"/>
    </row>
    <row r="291" spans="1:9" x14ac:dyDescent="0.25">
      <c r="A291" s="7" t="s">
        <v>117</v>
      </c>
      <c r="B291" s="6">
        <v>160</v>
      </c>
      <c r="C291" s="6">
        <v>-255</v>
      </c>
      <c r="D291" s="6">
        <v>-95</v>
      </c>
      <c r="F291" t="s">
        <v>152</v>
      </c>
      <c r="G291" s="6"/>
      <c r="H291" s="6"/>
      <c r="I291" s="6"/>
    </row>
    <row r="292" spans="1:9" x14ac:dyDescent="0.25">
      <c r="A292" s="7" t="s">
        <v>61</v>
      </c>
      <c r="B292" s="6"/>
      <c r="C292" s="6">
        <v>-262.79000000000002</v>
      </c>
      <c r="D292" s="6">
        <v>-262.79000000000002</v>
      </c>
      <c r="F292" t="s">
        <v>13</v>
      </c>
      <c r="G292" s="6">
        <v>2761.7899999999991</v>
      </c>
      <c r="H292" s="6">
        <v>-7659.16</v>
      </c>
      <c r="I292" s="6">
        <v>-4897.3700000000008</v>
      </c>
    </row>
    <row r="293" spans="1:9" x14ac:dyDescent="0.25">
      <c r="A293" s="7" t="s">
        <v>74</v>
      </c>
      <c r="B293" s="6"/>
      <c r="C293" s="6">
        <v>-150</v>
      </c>
      <c r="D293" s="6">
        <v>-150</v>
      </c>
      <c r="F293" t="s">
        <v>153</v>
      </c>
      <c r="G293" s="6">
        <v>39</v>
      </c>
      <c r="H293" s="6">
        <v>-713.56999999999994</v>
      </c>
      <c r="I293" s="6">
        <v>-674.56999999999994</v>
      </c>
    </row>
    <row r="294" spans="1:9" x14ac:dyDescent="0.25">
      <c r="A294" s="7" t="s">
        <v>157</v>
      </c>
      <c r="B294" s="6"/>
      <c r="C294" s="6">
        <v>-50</v>
      </c>
      <c r="D294" s="6">
        <v>-50</v>
      </c>
      <c r="F294" t="s">
        <v>23</v>
      </c>
      <c r="G294" s="6">
        <v>529</v>
      </c>
      <c r="H294" s="6">
        <v>-346.8</v>
      </c>
      <c r="I294" s="6">
        <v>182.2</v>
      </c>
    </row>
    <row r="295" spans="1:9" x14ac:dyDescent="0.25">
      <c r="A295" s="7" t="s">
        <v>67</v>
      </c>
      <c r="B295" s="6"/>
      <c r="C295" s="6">
        <v>-2400</v>
      </c>
      <c r="D295" s="6">
        <v>-2400</v>
      </c>
      <c r="F295" t="s">
        <v>117</v>
      </c>
      <c r="G295" s="6">
        <v>160</v>
      </c>
      <c r="H295" s="6">
        <v>-255</v>
      </c>
      <c r="I295" s="6">
        <v>-95</v>
      </c>
    </row>
    <row r="296" spans="1:9" x14ac:dyDescent="0.25">
      <c r="A296" s="7" t="s">
        <v>80</v>
      </c>
      <c r="B296" s="6"/>
      <c r="C296" s="6">
        <v>-2670.6</v>
      </c>
      <c r="D296" s="6">
        <v>-2670.6</v>
      </c>
      <c r="F296" t="s">
        <v>61</v>
      </c>
      <c r="G296" s="6"/>
      <c r="H296" s="6">
        <v>-262.79000000000002</v>
      </c>
      <c r="I296" s="6">
        <v>-262.79000000000002</v>
      </c>
    </row>
    <row r="297" spans="1:9" x14ac:dyDescent="0.25">
      <c r="A297" s="7" t="s">
        <v>88</v>
      </c>
      <c r="B297" s="6">
        <v>1.1199999999999992</v>
      </c>
      <c r="C297" s="6">
        <v>-272.17999999999995</v>
      </c>
      <c r="D297" s="6">
        <v>-271.05999999999995</v>
      </c>
      <c r="F297" t="s">
        <v>156</v>
      </c>
      <c r="G297" s="6"/>
      <c r="H297" s="6"/>
      <c r="I297" s="6"/>
    </row>
    <row r="298" spans="1:9" x14ac:dyDescent="0.25">
      <c r="A298" s="7" t="s">
        <v>135</v>
      </c>
      <c r="B298" s="6"/>
      <c r="C298" s="6">
        <v>-300</v>
      </c>
      <c r="D298" s="6">
        <v>-300</v>
      </c>
      <c r="F298" t="s">
        <v>74</v>
      </c>
      <c r="G298" s="6"/>
      <c r="H298" s="6">
        <v>-150</v>
      </c>
      <c r="I298" s="6">
        <v>-150</v>
      </c>
    </row>
    <row r="299" spans="1:9" x14ac:dyDescent="0.25">
      <c r="A299" s="7" t="s">
        <v>45</v>
      </c>
      <c r="B299" s="6"/>
      <c r="C299" s="6">
        <v>-1926.98</v>
      </c>
      <c r="D299" s="6">
        <v>-1926.98</v>
      </c>
      <c r="F299" t="s">
        <v>157</v>
      </c>
      <c r="G299" s="6"/>
      <c r="H299" s="6">
        <v>-50</v>
      </c>
      <c r="I299" s="6">
        <v>-50</v>
      </c>
    </row>
    <row r="300" spans="1:9" x14ac:dyDescent="0.25">
      <c r="A300" s="7" t="s">
        <v>662</v>
      </c>
      <c r="B300" s="6">
        <v>2987.37</v>
      </c>
      <c r="C300" s="6">
        <v>-527.66999999999996</v>
      </c>
      <c r="D300" s="6">
        <v>2459.6999999999998</v>
      </c>
      <c r="F300" t="s">
        <v>67</v>
      </c>
      <c r="G300" s="6"/>
      <c r="H300" s="6">
        <v>-2400</v>
      </c>
      <c r="I300" s="6">
        <v>-2400</v>
      </c>
    </row>
    <row r="301" spans="1:9" x14ac:dyDescent="0.25">
      <c r="A301" s="7" t="s">
        <v>663</v>
      </c>
      <c r="B301" s="6"/>
      <c r="C301" s="6">
        <v>-3290.41</v>
      </c>
      <c r="D301" s="6">
        <v>-3290.41</v>
      </c>
      <c r="F301" t="s">
        <v>80</v>
      </c>
      <c r="G301" s="6"/>
      <c r="H301" s="6">
        <v>-2670.6</v>
      </c>
      <c r="I301" s="6">
        <v>-2670.6</v>
      </c>
    </row>
    <row r="302" spans="1:9" x14ac:dyDescent="0.25">
      <c r="A302" s="7" t="s">
        <v>610</v>
      </c>
      <c r="B302" s="6">
        <v>65225.889999999665</v>
      </c>
      <c r="C302" s="6">
        <v>-59563.649999999994</v>
      </c>
      <c r="D302" s="6">
        <v>5662.2399999996633</v>
      </c>
      <c r="F302" t="s">
        <v>88</v>
      </c>
      <c r="G302" s="6">
        <v>1.1199999999999992</v>
      </c>
      <c r="H302" s="6">
        <v>-272.17999999999995</v>
      </c>
      <c r="I302" s="6">
        <v>-271.05999999999995</v>
      </c>
    </row>
    <row r="303" spans="1:9" x14ac:dyDescent="0.25">
      <c r="F303" t="s">
        <v>135</v>
      </c>
      <c r="G303" s="6"/>
      <c r="H303" s="6">
        <v>-300</v>
      </c>
      <c r="I303" s="6">
        <v>-300</v>
      </c>
    </row>
    <row r="304" spans="1:9" x14ac:dyDescent="0.25">
      <c r="F304" t="s">
        <v>45</v>
      </c>
      <c r="G304" s="6"/>
      <c r="H304" s="6">
        <v>-1926.98</v>
      </c>
      <c r="I304" s="6">
        <v>-1926.98</v>
      </c>
    </row>
    <row r="305" spans="6:9" x14ac:dyDescent="0.25">
      <c r="F305" s="7" t="s">
        <v>662</v>
      </c>
      <c r="G305" s="6">
        <v>2987.37</v>
      </c>
      <c r="H305" s="6">
        <v>-527.66999999999996</v>
      </c>
      <c r="I305" s="6">
        <v>2459.6999999999998</v>
      </c>
    </row>
    <row r="306" spans="6:9" x14ac:dyDescent="0.25">
      <c r="F306" s="7" t="s">
        <v>663</v>
      </c>
      <c r="G306" s="6"/>
      <c r="H306" s="6">
        <v>-3290.41</v>
      </c>
      <c r="I306" s="6">
        <v>-3290.41</v>
      </c>
    </row>
    <row r="307" spans="6:9" x14ac:dyDescent="0.25">
      <c r="F307" t="s">
        <v>164</v>
      </c>
    </row>
  </sheetData>
  <autoFilter ref="A1:E275" xr:uid="{00000000-0009-0000-0000-000001000000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390020C-498C-44F6-9A76-F63908B67594}">
          <x14:formula1>
            <xm:f>Validation!$A$2:$A$27</xm:f>
          </x14:formula1>
          <xm:sqref>D2:D274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2"/>
  <sheetViews>
    <sheetView zoomScale="80" zoomScaleNormal="80" workbookViewId="0"/>
  </sheetViews>
  <sheetFormatPr defaultRowHeight="15" x14ac:dyDescent="0.25"/>
  <cols>
    <col min="1" max="1" width="10.7109375" bestFit="1" customWidth="1"/>
    <col min="2" max="2" width="5.28515625" bestFit="1" customWidth="1"/>
    <col min="3" max="3" width="93.85546875" bestFit="1" customWidth="1"/>
    <col min="4" max="4" width="11.28515625" bestFit="1" customWidth="1"/>
    <col min="5" max="5" width="14.85546875" bestFit="1" customWidth="1"/>
    <col min="6" max="6" width="37" bestFit="1" customWidth="1"/>
    <col min="7" max="7" width="19.42578125" bestFit="1" customWidth="1"/>
    <col min="8" max="8" width="13.7109375" customWidth="1"/>
    <col min="9" max="9" width="9" bestFit="1" customWidth="1"/>
    <col min="10" max="10" width="17.28515625" bestFit="1" customWidth="1"/>
    <col min="11" max="11" width="16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1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5">
      <c r="A2" s="1">
        <v>45650</v>
      </c>
      <c r="B2" t="s">
        <v>18</v>
      </c>
      <c r="C2" t="s">
        <v>165</v>
      </c>
      <c r="D2">
        <v>27.56</v>
      </c>
      <c r="E2" t="s">
        <v>20</v>
      </c>
      <c r="F2" t="s">
        <v>21</v>
      </c>
      <c r="I2">
        <v>20255.349999999999</v>
      </c>
      <c r="J2" t="s">
        <v>15</v>
      </c>
      <c r="K2" t="s">
        <v>16</v>
      </c>
    </row>
    <row r="3" spans="1:11" x14ac:dyDescent="0.25">
      <c r="A3" s="1">
        <v>45642</v>
      </c>
      <c r="B3" t="s">
        <v>166</v>
      </c>
      <c r="C3">
        <v>100473</v>
      </c>
      <c r="D3">
        <v>371.46</v>
      </c>
      <c r="E3" t="s">
        <v>606</v>
      </c>
      <c r="F3" t="s">
        <v>662</v>
      </c>
      <c r="G3" t="s">
        <v>542</v>
      </c>
      <c r="I3">
        <v>20227.79</v>
      </c>
      <c r="J3" t="s">
        <v>15</v>
      </c>
      <c r="K3" t="s">
        <v>16</v>
      </c>
    </row>
    <row r="4" spans="1:11" x14ac:dyDescent="0.25">
      <c r="A4" s="1">
        <v>45642</v>
      </c>
      <c r="B4" t="s">
        <v>18</v>
      </c>
      <c r="C4" t="s">
        <v>167</v>
      </c>
      <c r="D4">
        <v>28.54</v>
      </c>
      <c r="E4" t="s">
        <v>606</v>
      </c>
      <c r="F4" t="s">
        <v>662</v>
      </c>
      <c r="G4" t="s">
        <v>587</v>
      </c>
      <c r="I4">
        <v>19856.330000000002</v>
      </c>
      <c r="J4" t="s">
        <v>15</v>
      </c>
      <c r="K4" t="s">
        <v>16</v>
      </c>
    </row>
    <row r="5" spans="1:11" x14ac:dyDescent="0.25">
      <c r="A5" s="1">
        <v>45639</v>
      </c>
      <c r="B5" t="s">
        <v>10</v>
      </c>
      <c r="C5" t="s">
        <v>168</v>
      </c>
      <c r="D5">
        <v>-525</v>
      </c>
      <c r="E5" t="s">
        <v>12</v>
      </c>
      <c r="F5" t="s">
        <v>54</v>
      </c>
      <c r="G5" t="s">
        <v>541</v>
      </c>
      <c r="I5">
        <v>19827.79</v>
      </c>
      <c r="J5" t="s">
        <v>15</v>
      </c>
      <c r="K5" t="s">
        <v>16</v>
      </c>
    </row>
    <row r="6" spans="1:11" x14ac:dyDescent="0.25">
      <c r="A6" s="1">
        <v>45639</v>
      </c>
      <c r="B6" t="s">
        <v>10</v>
      </c>
      <c r="C6" t="s">
        <v>169</v>
      </c>
      <c r="D6">
        <v>-430.1</v>
      </c>
      <c r="E6" t="s">
        <v>12</v>
      </c>
      <c r="F6" t="s">
        <v>35</v>
      </c>
      <c r="G6" t="s">
        <v>542</v>
      </c>
      <c r="H6" t="s">
        <v>543</v>
      </c>
      <c r="I6">
        <v>20352.79</v>
      </c>
      <c r="J6" t="s">
        <v>15</v>
      </c>
      <c r="K6" t="s">
        <v>16</v>
      </c>
    </row>
    <row r="7" spans="1:11" x14ac:dyDescent="0.25">
      <c r="A7" s="1">
        <v>45638</v>
      </c>
      <c r="B7" t="s">
        <v>18</v>
      </c>
      <c r="C7" t="s">
        <v>170</v>
      </c>
      <c r="D7">
        <v>14.17</v>
      </c>
      <c r="E7" t="s">
        <v>20</v>
      </c>
      <c r="F7" t="s">
        <v>21</v>
      </c>
      <c r="I7">
        <v>20782.89</v>
      </c>
      <c r="J7" t="s">
        <v>15</v>
      </c>
      <c r="K7" t="s">
        <v>16</v>
      </c>
    </row>
    <row r="8" spans="1:11" x14ac:dyDescent="0.25">
      <c r="A8" s="1">
        <v>45637</v>
      </c>
      <c r="B8" t="s">
        <v>18</v>
      </c>
      <c r="C8" t="s">
        <v>171</v>
      </c>
      <c r="D8">
        <v>11.22</v>
      </c>
      <c r="E8" t="s">
        <v>20</v>
      </c>
      <c r="F8" t="s">
        <v>21</v>
      </c>
      <c r="I8">
        <v>20768.72</v>
      </c>
      <c r="J8" t="s">
        <v>15</v>
      </c>
      <c r="K8" t="s">
        <v>16</v>
      </c>
    </row>
    <row r="9" spans="1:11" x14ac:dyDescent="0.25">
      <c r="A9" s="1">
        <v>45636</v>
      </c>
      <c r="B9" t="s">
        <v>18</v>
      </c>
      <c r="C9" t="s">
        <v>172</v>
      </c>
      <c r="D9">
        <v>10.62</v>
      </c>
      <c r="E9" t="s">
        <v>20</v>
      </c>
      <c r="F9" t="s">
        <v>21</v>
      </c>
      <c r="I9">
        <v>20757.5</v>
      </c>
      <c r="J9" t="s">
        <v>15</v>
      </c>
      <c r="K9" t="s">
        <v>16</v>
      </c>
    </row>
    <row r="10" spans="1:11" x14ac:dyDescent="0.25">
      <c r="A10" s="1">
        <v>45635</v>
      </c>
      <c r="B10" t="s">
        <v>10</v>
      </c>
      <c r="C10" t="s">
        <v>173</v>
      </c>
      <c r="D10">
        <v>-160</v>
      </c>
      <c r="E10" t="s">
        <v>12</v>
      </c>
      <c r="F10" t="s">
        <v>117</v>
      </c>
      <c r="G10" t="s">
        <v>545</v>
      </c>
      <c r="H10" t="s">
        <v>546</v>
      </c>
      <c r="I10">
        <v>20746.88</v>
      </c>
      <c r="J10" t="s">
        <v>15</v>
      </c>
      <c r="K10" t="s">
        <v>16</v>
      </c>
    </row>
    <row r="11" spans="1:11" x14ac:dyDescent="0.25">
      <c r="A11" s="1">
        <v>45635</v>
      </c>
      <c r="B11" t="s">
        <v>10</v>
      </c>
      <c r="C11" t="s">
        <v>174</v>
      </c>
      <c r="D11">
        <v>-20</v>
      </c>
      <c r="E11" t="s">
        <v>12</v>
      </c>
      <c r="F11" t="s">
        <v>117</v>
      </c>
      <c r="G11" t="s">
        <v>547</v>
      </c>
      <c r="I11">
        <v>20906.88</v>
      </c>
      <c r="J11" t="s">
        <v>15</v>
      </c>
      <c r="K11" t="s">
        <v>16</v>
      </c>
    </row>
    <row r="12" spans="1:11" x14ac:dyDescent="0.25">
      <c r="A12" s="1">
        <v>45635</v>
      </c>
      <c r="B12" t="s">
        <v>10</v>
      </c>
      <c r="C12" t="s">
        <v>175</v>
      </c>
      <c r="D12">
        <v>-887.5</v>
      </c>
      <c r="E12" t="s">
        <v>12</v>
      </c>
      <c r="F12" t="s">
        <v>35</v>
      </c>
      <c r="G12" t="s">
        <v>542</v>
      </c>
      <c r="H12" t="s">
        <v>544</v>
      </c>
      <c r="I12">
        <v>20926.88</v>
      </c>
      <c r="J12" t="s">
        <v>15</v>
      </c>
      <c r="K12" t="s">
        <v>16</v>
      </c>
    </row>
    <row r="13" spans="1:11" x14ac:dyDescent="0.25">
      <c r="A13" s="1">
        <v>45635</v>
      </c>
      <c r="B13" t="s">
        <v>18</v>
      </c>
      <c r="C13" t="s">
        <v>176</v>
      </c>
      <c r="D13">
        <v>31.9</v>
      </c>
      <c r="E13" t="s">
        <v>20</v>
      </c>
      <c r="F13" t="s">
        <v>21</v>
      </c>
      <c r="I13">
        <v>21814.38</v>
      </c>
      <c r="J13" t="s">
        <v>15</v>
      </c>
      <c r="K13" t="s">
        <v>16</v>
      </c>
    </row>
    <row r="14" spans="1:11" x14ac:dyDescent="0.25">
      <c r="A14" s="1">
        <v>45632</v>
      </c>
      <c r="B14" t="s">
        <v>18</v>
      </c>
      <c r="C14" t="s">
        <v>177</v>
      </c>
      <c r="D14">
        <v>48.55</v>
      </c>
      <c r="E14" t="s">
        <v>20</v>
      </c>
      <c r="F14" t="s">
        <v>21</v>
      </c>
      <c r="I14">
        <v>21782.48</v>
      </c>
      <c r="J14" t="s">
        <v>15</v>
      </c>
      <c r="K14" t="s">
        <v>16</v>
      </c>
    </row>
    <row r="15" spans="1:11" x14ac:dyDescent="0.25">
      <c r="A15" s="1">
        <v>45631</v>
      </c>
      <c r="B15" t="s">
        <v>18</v>
      </c>
      <c r="C15" t="s">
        <v>178</v>
      </c>
      <c r="D15">
        <v>34.71</v>
      </c>
      <c r="E15" t="s">
        <v>20</v>
      </c>
      <c r="F15" t="s">
        <v>21</v>
      </c>
      <c r="I15">
        <v>21733.93</v>
      </c>
      <c r="J15" t="s">
        <v>15</v>
      </c>
      <c r="K15" t="s">
        <v>16</v>
      </c>
    </row>
    <row r="16" spans="1:11" x14ac:dyDescent="0.25">
      <c r="A16" s="1">
        <v>45631</v>
      </c>
      <c r="B16" t="s">
        <v>18</v>
      </c>
      <c r="C16" t="s">
        <v>179</v>
      </c>
      <c r="D16">
        <v>21.26</v>
      </c>
      <c r="E16" t="s">
        <v>20</v>
      </c>
      <c r="F16" t="s">
        <v>21</v>
      </c>
      <c r="I16">
        <v>21699.22</v>
      </c>
      <c r="J16" t="s">
        <v>15</v>
      </c>
      <c r="K16" t="s">
        <v>16</v>
      </c>
    </row>
    <row r="17" spans="1:11" x14ac:dyDescent="0.25">
      <c r="A17" s="1">
        <v>45628</v>
      </c>
      <c r="B17" t="s">
        <v>65</v>
      </c>
      <c r="C17" t="s">
        <v>180</v>
      </c>
      <c r="D17">
        <v>-200</v>
      </c>
      <c r="E17" t="s">
        <v>12</v>
      </c>
      <c r="F17" t="s">
        <v>67</v>
      </c>
      <c r="I17">
        <v>21677.96</v>
      </c>
      <c r="J17" t="s">
        <v>15</v>
      </c>
      <c r="K17" t="s">
        <v>16</v>
      </c>
    </row>
    <row r="18" spans="1:11" x14ac:dyDescent="0.25">
      <c r="A18" s="1">
        <v>45628</v>
      </c>
      <c r="B18" t="s">
        <v>18</v>
      </c>
      <c r="C18" t="s">
        <v>181</v>
      </c>
      <c r="D18">
        <v>10.64</v>
      </c>
      <c r="E18" t="s">
        <v>20</v>
      </c>
      <c r="F18" t="s">
        <v>21</v>
      </c>
      <c r="I18">
        <v>21877.96</v>
      </c>
      <c r="J18" t="s">
        <v>15</v>
      </c>
      <c r="K18" t="s">
        <v>16</v>
      </c>
    </row>
    <row r="19" spans="1:11" x14ac:dyDescent="0.25">
      <c r="A19" s="1">
        <v>45625</v>
      </c>
      <c r="B19" t="s">
        <v>18</v>
      </c>
      <c r="C19" t="s">
        <v>182</v>
      </c>
      <c r="D19">
        <v>21.3</v>
      </c>
      <c r="E19" t="s">
        <v>20</v>
      </c>
      <c r="F19" t="s">
        <v>21</v>
      </c>
      <c r="I19">
        <v>21867.32</v>
      </c>
      <c r="J19" t="s">
        <v>15</v>
      </c>
      <c r="K19" t="s">
        <v>16</v>
      </c>
    </row>
    <row r="20" spans="1:11" x14ac:dyDescent="0.25">
      <c r="A20" s="1">
        <v>45624</v>
      </c>
      <c r="B20" t="s">
        <v>18</v>
      </c>
      <c r="C20" t="s">
        <v>183</v>
      </c>
      <c r="D20">
        <v>26.59</v>
      </c>
      <c r="E20" t="s">
        <v>20</v>
      </c>
      <c r="F20" t="s">
        <v>21</v>
      </c>
      <c r="I20">
        <v>21846.02</v>
      </c>
      <c r="J20" t="s">
        <v>15</v>
      </c>
      <c r="K20" t="s">
        <v>16</v>
      </c>
    </row>
    <row r="21" spans="1:11" x14ac:dyDescent="0.25">
      <c r="A21" s="1">
        <v>45623</v>
      </c>
      <c r="B21" t="s">
        <v>18</v>
      </c>
      <c r="C21" t="s">
        <v>184</v>
      </c>
      <c r="D21">
        <v>5.33</v>
      </c>
      <c r="E21" t="s">
        <v>20</v>
      </c>
      <c r="F21" t="s">
        <v>21</v>
      </c>
      <c r="I21">
        <v>21819.43</v>
      </c>
      <c r="J21" t="s">
        <v>15</v>
      </c>
      <c r="K21" t="s">
        <v>16</v>
      </c>
    </row>
    <row r="22" spans="1:11" x14ac:dyDescent="0.25">
      <c r="A22" s="1">
        <v>45621</v>
      </c>
      <c r="B22" t="s">
        <v>18</v>
      </c>
      <c r="C22" t="s">
        <v>185</v>
      </c>
      <c r="D22">
        <v>5.31</v>
      </c>
      <c r="E22" t="s">
        <v>20</v>
      </c>
      <c r="F22" t="s">
        <v>21</v>
      </c>
      <c r="I22">
        <v>21814.1</v>
      </c>
      <c r="J22" t="s">
        <v>15</v>
      </c>
      <c r="K22" t="s">
        <v>16</v>
      </c>
    </row>
    <row r="23" spans="1:11" x14ac:dyDescent="0.25">
      <c r="A23" s="1">
        <v>45618</v>
      </c>
      <c r="B23" t="s">
        <v>18</v>
      </c>
      <c r="C23" t="s">
        <v>186</v>
      </c>
      <c r="D23">
        <v>26.57</v>
      </c>
      <c r="E23" t="s">
        <v>20</v>
      </c>
      <c r="F23" t="s">
        <v>21</v>
      </c>
      <c r="I23">
        <v>21808.79</v>
      </c>
      <c r="J23" t="s">
        <v>15</v>
      </c>
      <c r="K23" t="s">
        <v>16</v>
      </c>
    </row>
    <row r="24" spans="1:11" x14ac:dyDescent="0.25">
      <c r="A24" s="1">
        <v>45617</v>
      </c>
      <c r="B24" t="s">
        <v>18</v>
      </c>
      <c r="C24" t="s">
        <v>187</v>
      </c>
      <c r="D24">
        <v>42.56</v>
      </c>
      <c r="E24" t="s">
        <v>20</v>
      </c>
      <c r="F24" t="s">
        <v>21</v>
      </c>
      <c r="I24">
        <v>21782.22</v>
      </c>
      <c r="J24" t="s">
        <v>15</v>
      </c>
      <c r="K24" t="s">
        <v>16</v>
      </c>
    </row>
    <row r="25" spans="1:11" x14ac:dyDescent="0.25">
      <c r="A25" s="1">
        <v>45616</v>
      </c>
      <c r="B25" t="s">
        <v>18</v>
      </c>
      <c r="C25" t="s">
        <v>188</v>
      </c>
      <c r="D25">
        <v>10.64</v>
      </c>
      <c r="E25" t="s">
        <v>20</v>
      </c>
      <c r="F25" t="s">
        <v>21</v>
      </c>
      <c r="I25">
        <v>21739.66</v>
      </c>
      <c r="J25" t="s">
        <v>15</v>
      </c>
      <c r="K25" t="s">
        <v>16</v>
      </c>
    </row>
    <row r="26" spans="1:11" x14ac:dyDescent="0.25">
      <c r="A26" s="1">
        <v>45615</v>
      </c>
      <c r="B26" t="s">
        <v>18</v>
      </c>
      <c r="C26" t="s">
        <v>189</v>
      </c>
      <c r="D26">
        <v>31.88</v>
      </c>
      <c r="E26" t="s">
        <v>20</v>
      </c>
      <c r="F26" t="s">
        <v>21</v>
      </c>
      <c r="I26">
        <v>21729.02</v>
      </c>
      <c r="J26" t="s">
        <v>15</v>
      </c>
      <c r="K26" t="s">
        <v>16</v>
      </c>
    </row>
    <row r="27" spans="1:11" x14ac:dyDescent="0.25">
      <c r="A27" s="1">
        <v>45614</v>
      </c>
      <c r="B27" t="s">
        <v>18</v>
      </c>
      <c r="C27" t="s">
        <v>190</v>
      </c>
      <c r="D27">
        <v>79.77</v>
      </c>
      <c r="E27" t="s">
        <v>20</v>
      </c>
      <c r="F27" t="s">
        <v>21</v>
      </c>
      <c r="I27">
        <v>21697.14</v>
      </c>
      <c r="J27" t="s">
        <v>15</v>
      </c>
      <c r="K27" t="s">
        <v>16</v>
      </c>
    </row>
    <row r="28" spans="1:11" x14ac:dyDescent="0.25">
      <c r="A28" s="1">
        <v>45611</v>
      </c>
      <c r="B28" t="s">
        <v>18</v>
      </c>
      <c r="C28" t="s">
        <v>191</v>
      </c>
      <c r="D28">
        <v>34.6</v>
      </c>
      <c r="E28" t="s">
        <v>20</v>
      </c>
      <c r="F28" t="s">
        <v>21</v>
      </c>
      <c r="I28">
        <v>21617.37</v>
      </c>
      <c r="J28" t="s">
        <v>15</v>
      </c>
      <c r="K28" t="s">
        <v>16</v>
      </c>
    </row>
    <row r="29" spans="1:11" x14ac:dyDescent="0.25">
      <c r="A29" s="1">
        <v>45611</v>
      </c>
      <c r="B29" t="s">
        <v>18</v>
      </c>
      <c r="C29" t="s">
        <v>192</v>
      </c>
      <c r="D29">
        <v>117.08</v>
      </c>
      <c r="E29" t="s">
        <v>20</v>
      </c>
      <c r="F29" t="s">
        <v>21</v>
      </c>
      <c r="I29">
        <v>21582.77</v>
      </c>
      <c r="J29" t="s">
        <v>15</v>
      </c>
      <c r="K29" t="s">
        <v>16</v>
      </c>
    </row>
    <row r="30" spans="1:11" x14ac:dyDescent="0.25">
      <c r="A30" s="1">
        <v>45602</v>
      </c>
      <c r="B30" t="s">
        <v>10</v>
      </c>
      <c r="C30" t="s">
        <v>193</v>
      </c>
      <c r="D30">
        <v>-63</v>
      </c>
      <c r="E30" t="s">
        <v>12</v>
      </c>
      <c r="F30" t="s">
        <v>127</v>
      </c>
      <c r="G30" t="s">
        <v>548</v>
      </c>
      <c r="I30">
        <v>21465.69</v>
      </c>
      <c r="J30" t="s">
        <v>15</v>
      </c>
      <c r="K30" t="s">
        <v>16</v>
      </c>
    </row>
    <row r="31" spans="1:11" x14ac:dyDescent="0.25">
      <c r="A31" s="1">
        <v>45602</v>
      </c>
      <c r="B31" t="s">
        <v>10</v>
      </c>
      <c r="C31" t="s">
        <v>194</v>
      </c>
      <c r="D31">
        <v>-475</v>
      </c>
      <c r="E31" t="s">
        <v>12</v>
      </c>
      <c r="F31" t="s">
        <v>13</v>
      </c>
      <c r="G31" t="s">
        <v>133</v>
      </c>
      <c r="I31">
        <v>21528.69</v>
      </c>
      <c r="J31" t="s">
        <v>15</v>
      </c>
      <c r="K31" t="s">
        <v>16</v>
      </c>
    </row>
    <row r="32" spans="1:11" x14ac:dyDescent="0.25">
      <c r="A32" s="1">
        <v>45602</v>
      </c>
      <c r="B32" t="s">
        <v>10</v>
      </c>
      <c r="C32" t="s">
        <v>195</v>
      </c>
      <c r="D32">
        <v>-299</v>
      </c>
      <c r="E32" t="s">
        <v>12</v>
      </c>
      <c r="F32" t="s">
        <v>80</v>
      </c>
      <c r="I32">
        <v>22003.69</v>
      </c>
      <c r="J32" t="s">
        <v>15</v>
      </c>
      <c r="K32" t="s">
        <v>16</v>
      </c>
    </row>
    <row r="33" spans="1:11" x14ac:dyDescent="0.25">
      <c r="A33" s="1">
        <v>45601</v>
      </c>
      <c r="B33" t="s">
        <v>10</v>
      </c>
      <c r="C33" t="s">
        <v>196</v>
      </c>
      <c r="D33">
        <v>-53.5</v>
      </c>
      <c r="E33" t="s">
        <v>12</v>
      </c>
      <c r="F33" t="s">
        <v>88</v>
      </c>
      <c r="G33" t="s">
        <v>549</v>
      </c>
      <c r="I33">
        <v>22302.69</v>
      </c>
      <c r="J33" t="s">
        <v>15</v>
      </c>
      <c r="K33" t="s">
        <v>16</v>
      </c>
    </row>
    <row r="34" spans="1:11" x14ac:dyDescent="0.25">
      <c r="A34" s="1">
        <v>45600</v>
      </c>
      <c r="B34" t="s">
        <v>18</v>
      </c>
      <c r="C34" t="s">
        <v>197</v>
      </c>
      <c r="D34">
        <v>34.28</v>
      </c>
      <c r="E34" t="s">
        <v>20</v>
      </c>
      <c r="F34" t="s">
        <v>21</v>
      </c>
      <c r="I34">
        <v>22356.19</v>
      </c>
      <c r="J34" t="s">
        <v>15</v>
      </c>
      <c r="K34" t="s">
        <v>16</v>
      </c>
    </row>
    <row r="35" spans="1:11" x14ac:dyDescent="0.25">
      <c r="A35" s="1">
        <v>45597</v>
      </c>
      <c r="B35" t="s">
        <v>65</v>
      </c>
      <c r="C35" t="s">
        <v>198</v>
      </c>
      <c r="D35">
        <v>-200</v>
      </c>
      <c r="E35" t="s">
        <v>12</v>
      </c>
      <c r="F35" t="s">
        <v>67</v>
      </c>
      <c r="I35">
        <v>22321.91</v>
      </c>
      <c r="J35" t="s">
        <v>15</v>
      </c>
      <c r="K35" t="s">
        <v>16</v>
      </c>
    </row>
    <row r="36" spans="1:11" x14ac:dyDescent="0.25">
      <c r="A36" s="1">
        <v>45587</v>
      </c>
      <c r="B36" t="s">
        <v>10</v>
      </c>
      <c r="C36" t="s">
        <v>199</v>
      </c>
      <c r="D36">
        <v>-150</v>
      </c>
      <c r="E36" t="s">
        <v>12</v>
      </c>
      <c r="F36" t="s">
        <v>13</v>
      </c>
      <c r="G36" t="s">
        <v>592</v>
      </c>
      <c r="I36">
        <v>22521.91</v>
      </c>
      <c r="J36" t="s">
        <v>15</v>
      </c>
      <c r="K36" t="s">
        <v>16</v>
      </c>
    </row>
    <row r="37" spans="1:11" x14ac:dyDescent="0.25">
      <c r="A37" s="1">
        <v>45587</v>
      </c>
      <c r="B37" t="s">
        <v>10</v>
      </c>
      <c r="C37" t="s">
        <v>200</v>
      </c>
      <c r="D37">
        <v>-250</v>
      </c>
      <c r="E37" t="s">
        <v>12</v>
      </c>
      <c r="F37" t="s">
        <v>35</v>
      </c>
      <c r="G37" t="s">
        <v>551</v>
      </c>
      <c r="I37">
        <v>22671.91</v>
      </c>
      <c r="J37" t="s">
        <v>15</v>
      </c>
      <c r="K37" t="s">
        <v>16</v>
      </c>
    </row>
    <row r="38" spans="1:11" x14ac:dyDescent="0.25">
      <c r="A38" s="1">
        <v>45586</v>
      </c>
      <c r="B38" t="s">
        <v>10</v>
      </c>
      <c r="C38" t="s">
        <v>201</v>
      </c>
      <c r="D38">
        <v>-475</v>
      </c>
      <c r="E38" t="s">
        <v>12</v>
      </c>
      <c r="F38" t="s">
        <v>13</v>
      </c>
      <c r="G38" t="s">
        <v>133</v>
      </c>
      <c r="I38">
        <v>22921.91</v>
      </c>
      <c r="J38" t="s">
        <v>15</v>
      </c>
      <c r="K38" t="s">
        <v>16</v>
      </c>
    </row>
    <row r="39" spans="1:11" x14ac:dyDescent="0.25">
      <c r="A39" s="1">
        <v>45586</v>
      </c>
      <c r="B39" t="s">
        <v>10</v>
      </c>
      <c r="C39" t="s">
        <v>202</v>
      </c>
      <c r="D39">
        <v>-600</v>
      </c>
      <c r="E39" t="s">
        <v>12</v>
      </c>
      <c r="F39" t="s">
        <v>35</v>
      </c>
      <c r="G39" t="s">
        <v>593</v>
      </c>
      <c r="I39">
        <v>23396.91</v>
      </c>
      <c r="J39" t="s">
        <v>15</v>
      </c>
      <c r="K39" t="s">
        <v>16</v>
      </c>
    </row>
    <row r="40" spans="1:11" x14ac:dyDescent="0.25">
      <c r="A40" s="1">
        <v>45576</v>
      </c>
      <c r="B40" t="s">
        <v>10</v>
      </c>
      <c r="C40" t="s">
        <v>203</v>
      </c>
      <c r="D40">
        <v>-620</v>
      </c>
      <c r="E40" t="s">
        <v>12</v>
      </c>
      <c r="F40" t="s">
        <v>127</v>
      </c>
      <c r="G40" t="s">
        <v>552</v>
      </c>
      <c r="I40">
        <v>23996.91</v>
      </c>
      <c r="J40" t="s">
        <v>15</v>
      </c>
      <c r="K40" t="s">
        <v>16</v>
      </c>
    </row>
    <row r="41" spans="1:11" x14ac:dyDescent="0.25">
      <c r="A41" s="1">
        <v>45576</v>
      </c>
      <c r="B41" t="s">
        <v>18</v>
      </c>
      <c r="C41" t="s">
        <v>204</v>
      </c>
      <c r="D41">
        <v>16.75</v>
      </c>
      <c r="E41" t="s">
        <v>20</v>
      </c>
      <c r="F41" t="s">
        <v>21</v>
      </c>
      <c r="I41">
        <v>24616.91</v>
      </c>
      <c r="J41" t="s">
        <v>15</v>
      </c>
      <c r="K41" t="s">
        <v>16</v>
      </c>
    </row>
    <row r="42" spans="1:11" x14ac:dyDescent="0.25">
      <c r="A42" s="1">
        <v>45575</v>
      </c>
      <c r="B42" t="s">
        <v>166</v>
      </c>
      <c r="C42">
        <v>100472</v>
      </c>
      <c r="D42">
        <v>15</v>
      </c>
      <c r="E42" t="s">
        <v>606</v>
      </c>
      <c r="F42" t="s">
        <v>662</v>
      </c>
      <c r="G42" t="s">
        <v>587</v>
      </c>
      <c r="I42">
        <v>24600.16</v>
      </c>
      <c r="J42" t="s">
        <v>15</v>
      </c>
      <c r="K42" t="s">
        <v>16</v>
      </c>
    </row>
    <row r="43" spans="1:11" x14ac:dyDescent="0.25">
      <c r="A43" s="1">
        <v>45575</v>
      </c>
      <c r="B43" t="s">
        <v>18</v>
      </c>
      <c r="C43" t="s">
        <v>205</v>
      </c>
      <c r="D43">
        <v>16.75</v>
      </c>
      <c r="E43" t="s">
        <v>20</v>
      </c>
      <c r="F43" t="s">
        <v>21</v>
      </c>
      <c r="I43">
        <v>24585.16</v>
      </c>
      <c r="J43" t="s">
        <v>15</v>
      </c>
      <c r="K43" t="s">
        <v>16</v>
      </c>
    </row>
    <row r="44" spans="1:11" x14ac:dyDescent="0.25">
      <c r="A44" s="1">
        <v>45574</v>
      </c>
      <c r="B44" t="s">
        <v>18</v>
      </c>
      <c r="C44" t="s">
        <v>206</v>
      </c>
      <c r="D44">
        <v>16.75</v>
      </c>
      <c r="E44" t="s">
        <v>20</v>
      </c>
      <c r="F44" t="s">
        <v>21</v>
      </c>
      <c r="I44">
        <v>24568.41</v>
      </c>
      <c r="J44" t="s">
        <v>15</v>
      </c>
      <c r="K44" t="s">
        <v>16</v>
      </c>
    </row>
    <row r="45" spans="1:11" x14ac:dyDescent="0.25">
      <c r="A45" s="1">
        <v>45573</v>
      </c>
      <c r="B45" t="s">
        <v>10</v>
      </c>
      <c r="C45" t="s">
        <v>207</v>
      </c>
      <c r="D45">
        <v>86</v>
      </c>
      <c r="E45" t="s">
        <v>606</v>
      </c>
      <c r="F45" t="s">
        <v>662</v>
      </c>
      <c r="G45" t="s">
        <v>540</v>
      </c>
      <c r="I45">
        <v>24551.66</v>
      </c>
      <c r="J45" t="s">
        <v>15</v>
      </c>
      <c r="K45" t="s">
        <v>16</v>
      </c>
    </row>
    <row r="46" spans="1:11" x14ac:dyDescent="0.25">
      <c r="A46" s="1">
        <v>45573</v>
      </c>
      <c r="B46" t="s">
        <v>18</v>
      </c>
      <c r="C46" t="s">
        <v>208</v>
      </c>
      <c r="D46">
        <v>16.75</v>
      </c>
      <c r="E46" t="s">
        <v>20</v>
      </c>
      <c r="F46" t="s">
        <v>21</v>
      </c>
      <c r="I46">
        <v>24465.66</v>
      </c>
      <c r="J46" t="s">
        <v>15</v>
      </c>
      <c r="K46" t="s">
        <v>16</v>
      </c>
    </row>
    <row r="47" spans="1:11" x14ac:dyDescent="0.25">
      <c r="A47" s="1">
        <v>45572</v>
      </c>
      <c r="B47" t="s">
        <v>10</v>
      </c>
      <c r="C47" t="s">
        <v>209</v>
      </c>
      <c r="D47">
        <v>-527.66999999999996</v>
      </c>
      <c r="E47" t="s">
        <v>12</v>
      </c>
      <c r="F47" t="s">
        <v>662</v>
      </c>
      <c r="G47" t="s">
        <v>540</v>
      </c>
      <c r="I47">
        <v>24448.91</v>
      </c>
      <c r="J47" t="s">
        <v>15</v>
      </c>
      <c r="K47" t="s">
        <v>16</v>
      </c>
    </row>
    <row r="48" spans="1:11" x14ac:dyDescent="0.25">
      <c r="A48" s="1">
        <v>45572</v>
      </c>
      <c r="B48" t="s">
        <v>166</v>
      </c>
      <c r="C48">
        <v>100471</v>
      </c>
      <c r="D48">
        <v>1815.82</v>
      </c>
      <c r="E48" t="s">
        <v>606</v>
      </c>
      <c r="F48" t="s">
        <v>662</v>
      </c>
      <c r="G48" t="s">
        <v>540</v>
      </c>
      <c r="I48">
        <v>24976.58</v>
      </c>
      <c r="J48" t="s">
        <v>15</v>
      </c>
      <c r="K48" t="s">
        <v>16</v>
      </c>
    </row>
    <row r="49" spans="1:11" x14ac:dyDescent="0.25">
      <c r="A49" s="1">
        <v>45572</v>
      </c>
      <c r="B49" t="s">
        <v>18</v>
      </c>
      <c r="C49" t="s">
        <v>210</v>
      </c>
      <c r="D49">
        <v>30</v>
      </c>
      <c r="E49" t="s">
        <v>606</v>
      </c>
      <c r="F49" t="s">
        <v>23</v>
      </c>
      <c r="I49">
        <v>23160.76</v>
      </c>
      <c r="J49" t="s">
        <v>15</v>
      </c>
      <c r="K49" t="s">
        <v>16</v>
      </c>
    </row>
    <row r="50" spans="1:11" x14ac:dyDescent="0.25">
      <c r="A50" s="1">
        <v>45566</v>
      </c>
      <c r="B50" t="s">
        <v>65</v>
      </c>
      <c r="C50" t="s">
        <v>211</v>
      </c>
      <c r="D50">
        <v>-200</v>
      </c>
      <c r="E50" t="s">
        <v>12</v>
      </c>
      <c r="F50" t="s">
        <v>67</v>
      </c>
      <c r="I50">
        <v>23130.76</v>
      </c>
      <c r="J50" t="s">
        <v>15</v>
      </c>
      <c r="K50" t="s">
        <v>16</v>
      </c>
    </row>
    <row r="51" spans="1:11" x14ac:dyDescent="0.25">
      <c r="A51" s="1">
        <v>45566</v>
      </c>
      <c r="B51" t="s">
        <v>10</v>
      </c>
      <c r="C51" t="s">
        <v>212</v>
      </c>
      <c r="D51">
        <v>-346.8</v>
      </c>
      <c r="E51" t="s">
        <v>12</v>
      </c>
      <c r="F51" t="s">
        <v>23</v>
      </c>
      <c r="I51">
        <v>23330.76</v>
      </c>
      <c r="J51" t="s">
        <v>15</v>
      </c>
      <c r="K51" t="s">
        <v>16</v>
      </c>
    </row>
    <row r="52" spans="1:11" x14ac:dyDescent="0.25">
      <c r="A52" s="1">
        <v>45565</v>
      </c>
      <c r="B52" t="s">
        <v>10</v>
      </c>
      <c r="C52" t="s">
        <v>213</v>
      </c>
      <c r="D52">
        <v>-350</v>
      </c>
      <c r="E52" t="s">
        <v>12</v>
      </c>
      <c r="F52" t="s">
        <v>127</v>
      </c>
      <c r="G52" t="s">
        <v>571</v>
      </c>
      <c r="I52">
        <v>23677.56</v>
      </c>
      <c r="J52" t="s">
        <v>15</v>
      </c>
      <c r="K52" t="s">
        <v>16</v>
      </c>
    </row>
    <row r="53" spans="1:11" x14ac:dyDescent="0.25">
      <c r="A53" s="1">
        <v>45561</v>
      </c>
      <c r="B53" t="s">
        <v>18</v>
      </c>
      <c r="C53" t="s">
        <v>214</v>
      </c>
      <c r="D53">
        <v>50.36</v>
      </c>
      <c r="E53" t="s">
        <v>20</v>
      </c>
      <c r="F53" t="s">
        <v>21</v>
      </c>
      <c r="I53">
        <v>24027.56</v>
      </c>
      <c r="J53" t="s">
        <v>15</v>
      </c>
      <c r="K53" t="s">
        <v>16</v>
      </c>
    </row>
    <row r="54" spans="1:11" x14ac:dyDescent="0.25">
      <c r="A54" s="1">
        <v>45544</v>
      </c>
      <c r="B54" t="s">
        <v>18</v>
      </c>
      <c r="C54" t="s">
        <v>215</v>
      </c>
      <c r="D54">
        <v>30</v>
      </c>
      <c r="E54" t="s">
        <v>606</v>
      </c>
      <c r="F54" t="s">
        <v>662</v>
      </c>
      <c r="G54" t="s">
        <v>588</v>
      </c>
      <c r="I54">
        <v>23977.200000000001</v>
      </c>
      <c r="J54" t="s">
        <v>15</v>
      </c>
      <c r="K54" t="s">
        <v>16</v>
      </c>
    </row>
    <row r="55" spans="1:11" x14ac:dyDescent="0.25">
      <c r="A55" s="1">
        <v>45544</v>
      </c>
      <c r="B55" t="s">
        <v>18</v>
      </c>
      <c r="C55" t="s">
        <v>216</v>
      </c>
      <c r="D55">
        <v>30</v>
      </c>
      <c r="E55" t="s">
        <v>606</v>
      </c>
      <c r="F55" t="s">
        <v>662</v>
      </c>
      <c r="G55" t="s">
        <v>588</v>
      </c>
      <c r="I55">
        <v>23947.200000000001</v>
      </c>
      <c r="J55" t="s">
        <v>15</v>
      </c>
      <c r="K55" t="s">
        <v>16</v>
      </c>
    </row>
    <row r="56" spans="1:11" x14ac:dyDescent="0.25">
      <c r="A56" s="1">
        <v>45539</v>
      </c>
      <c r="B56" t="s">
        <v>18</v>
      </c>
      <c r="C56" t="s">
        <v>217</v>
      </c>
      <c r="D56">
        <v>4.32</v>
      </c>
      <c r="E56" t="s">
        <v>20</v>
      </c>
      <c r="F56" t="s">
        <v>21</v>
      </c>
      <c r="I56">
        <v>23917.200000000001</v>
      </c>
      <c r="J56" t="s">
        <v>15</v>
      </c>
      <c r="K56" t="s">
        <v>16</v>
      </c>
    </row>
    <row r="57" spans="1:11" x14ac:dyDescent="0.25">
      <c r="A57" s="1">
        <v>45539</v>
      </c>
      <c r="B57" t="s">
        <v>18</v>
      </c>
      <c r="C57" t="s">
        <v>218</v>
      </c>
      <c r="D57">
        <v>16.86</v>
      </c>
      <c r="E57" t="s">
        <v>20</v>
      </c>
      <c r="F57" t="s">
        <v>21</v>
      </c>
      <c r="I57">
        <v>23912.880000000001</v>
      </c>
      <c r="J57" t="s">
        <v>15</v>
      </c>
      <c r="K57" t="s">
        <v>16</v>
      </c>
    </row>
    <row r="58" spans="1:11" x14ac:dyDescent="0.25">
      <c r="A58" s="1">
        <v>45538</v>
      </c>
      <c r="B58" t="s">
        <v>10</v>
      </c>
      <c r="C58" t="s">
        <v>219</v>
      </c>
      <c r="D58">
        <v>-324</v>
      </c>
      <c r="E58" t="s">
        <v>12</v>
      </c>
      <c r="F58" t="s">
        <v>35</v>
      </c>
      <c r="G58" t="s">
        <v>553</v>
      </c>
      <c r="I58">
        <v>23896.02</v>
      </c>
      <c r="J58" t="s">
        <v>15</v>
      </c>
      <c r="K58" t="s">
        <v>16</v>
      </c>
    </row>
    <row r="59" spans="1:11" x14ac:dyDescent="0.25">
      <c r="A59" s="1">
        <v>45538</v>
      </c>
      <c r="B59" t="s">
        <v>18</v>
      </c>
      <c r="C59" t="s">
        <v>220</v>
      </c>
      <c r="D59">
        <v>17.28</v>
      </c>
      <c r="E59" t="s">
        <v>20</v>
      </c>
      <c r="F59" t="s">
        <v>21</v>
      </c>
      <c r="I59">
        <v>24220.02</v>
      </c>
      <c r="J59" t="s">
        <v>15</v>
      </c>
      <c r="K59" t="s">
        <v>16</v>
      </c>
    </row>
    <row r="60" spans="1:11" x14ac:dyDescent="0.25">
      <c r="A60" s="1">
        <v>45537</v>
      </c>
      <c r="B60" t="s">
        <v>65</v>
      </c>
      <c r="C60" t="s">
        <v>221</v>
      </c>
      <c r="D60">
        <v>-200</v>
      </c>
      <c r="E60" t="s">
        <v>12</v>
      </c>
      <c r="F60" t="s">
        <v>67</v>
      </c>
      <c r="I60">
        <v>24202.74</v>
      </c>
      <c r="J60" t="s">
        <v>15</v>
      </c>
      <c r="K60" t="s">
        <v>16</v>
      </c>
    </row>
    <row r="61" spans="1:11" x14ac:dyDescent="0.25">
      <c r="A61" s="1">
        <v>45537</v>
      </c>
      <c r="B61" t="s">
        <v>10</v>
      </c>
      <c r="C61" t="s">
        <v>222</v>
      </c>
      <c r="D61">
        <v>-300</v>
      </c>
      <c r="E61" t="s">
        <v>12</v>
      </c>
      <c r="F61" t="s">
        <v>35</v>
      </c>
      <c r="G61" t="s">
        <v>554</v>
      </c>
      <c r="I61">
        <v>24402.74</v>
      </c>
      <c r="J61" t="s">
        <v>15</v>
      </c>
      <c r="K61" t="s">
        <v>16</v>
      </c>
    </row>
    <row r="62" spans="1:11" x14ac:dyDescent="0.25">
      <c r="A62" s="1">
        <v>45537</v>
      </c>
      <c r="B62" t="s">
        <v>10</v>
      </c>
      <c r="C62" t="s">
        <v>223</v>
      </c>
      <c r="D62">
        <v>-16.989999999999998</v>
      </c>
      <c r="E62" t="s">
        <v>12</v>
      </c>
      <c r="F62" t="s">
        <v>45</v>
      </c>
      <c r="G62" t="s">
        <v>555</v>
      </c>
      <c r="I62">
        <v>24702.74</v>
      </c>
      <c r="J62" t="s">
        <v>15</v>
      </c>
      <c r="K62" t="s">
        <v>16</v>
      </c>
    </row>
    <row r="63" spans="1:11" x14ac:dyDescent="0.25">
      <c r="A63" s="1">
        <v>45537</v>
      </c>
      <c r="B63" t="s">
        <v>18</v>
      </c>
      <c r="C63" t="s">
        <v>224</v>
      </c>
      <c r="D63">
        <v>30.36</v>
      </c>
      <c r="E63" t="s">
        <v>20</v>
      </c>
      <c r="F63" t="s">
        <v>21</v>
      </c>
      <c r="I63">
        <v>24719.73</v>
      </c>
      <c r="J63" t="s">
        <v>15</v>
      </c>
      <c r="K63" t="s">
        <v>16</v>
      </c>
    </row>
    <row r="64" spans="1:11" x14ac:dyDescent="0.25">
      <c r="A64" s="1">
        <v>45537</v>
      </c>
      <c r="B64" t="s">
        <v>18</v>
      </c>
      <c r="C64" t="s">
        <v>225</v>
      </c>
      <c r="D64">
        <v>16.75</v>
      </c>
      <c r="E64" t="s">
        <v>20</v>
      </c>
      <c r="F64" t="s">
        <v>21</v>
      </c>
      <c r="I64">
        <v>24689.37</v>
      </c>
      <c r="J64" t="s">
        <v>15</v>
      </c>
      <c r="K64" t="s">
        <v>16</v>
      </c>
    </row>
    <row r="65" spans="1:11" x14ac:dyDescent="0.25">
      <c r="A65" s="1">
        <v>45533</v>
      </c>
      <c r="B65" t="s">
        <v>18</v>
      </c>
      <c r="C65" t="s">
        <v>226</v>
      </c>
      <c r="D65">
        <v>50.67</v>
      </c>
      <c r="E65" t="s">
        <v>20</v>
      </c>
      <c r="F65" t="s">
        <v>21</v>
      </c>
      <c r="I65">
        <v>24672.62</v>
      </c>
      <c r="J65" t="s">
        <v>15</v>
      </c>
      <c r="K65" t="s">
        <v>16</v>
      </c>
    </row>
    <row r="66" spans="1:11" x14ac:dyDescent="0.25">
      <c r="A66" s="1">
        <v>45532</v>
      </c>
      <c r="B66" t="s">
        <v>18</v>
      </c>
      <c r="C66" t="s">
        <v>227</v>
      </c>
      <c r="D66">
        <v>43.85</v>
      </c>
      <c r="E66" t="s">
        <v>20</v>
      </c>
      <c r="F66" t="s">
        <v>21</v>
      </c>
      <c r="I66">
        <v>24621.95</v>
      </c>
      <c r="J66" t="s">
        <v>15</v>
      </c>
      <c r="K66" t="s">
        <v>16</v>
      </c>
    </row>
    <row r="67" spans="1:11" x14ac:dyDescent="0.25">
      <c r="A67" s="1">
        <v>45531</v>
      </c>
      <c r="B67" t="s">
        <v>10</v>
      </c>
      <c r="C67" t="s">
        <v>228</v>
      </c>
      <c r="D67">
        <v>-27.9</v>
      </c>
      <c r="E67" t="s">
        <v>12</v>
      </c>
      <c r="F67" t="s">
        <v>54</v>
      </c>
      <c r="G67" t="s">
        <v>556</v>
      </c>
      <c r="I67">
        <v>24578.1</v>
      </c>
      <c r="J67" t="s">
        <v>15</v>
      </c>
      <c r="K67" t="s">
        <v>16</v>
      </c>
    </row>
    <row r="68" spans="1:11" x14ac:dyDescent="0.25">
      <c r="A68" s="1">
        <v>45531</v>
      </c>
      <c r="B68" t="s">
        <v>10</v>
      </c>
      <c r="C68" t="s">
        <v>229</v>
      </c>
      <c r="D68">
        <v>-20</v>
      </c>
      <c r="E68" t="s">
        <v>12</v>
      </c>
      <c r="F68" t="s">
        <v>88</v>
      </c>
      <c r="G68" t="s">
        <v>550</v>
      </c>
      <c r="I68">
        <v>24606</v>
      </c>
      <c r="J68" t="s">
        <v>15</v>
      </c>
      <c r="K68" t="s">
        <v>16</v>
      </c>
    </row>
    <row r="69" spans="1:11" x14ac:dyDescent="0.25">
      <c r="A69" s="1">
        <v>45531</v>
      </c>
      <c r="B69" t="s">
        <v>10</v>
      </c>
      <c r="C69" t="s">
        <v>230</v>
      </c>
      <c r="D69">
        <v>-10.02</v>
      </c>
      <c r="E69" t="s">
        <v>12</v>
      </c>
      <c r="F69" t="s">
        <v>45</v>
      </c>
      <c r="G69" t="s">
        <v>557</v>
      </c>
      <c r="I69">
        <v>24626</v>
      </c>
      <c r="J69" t="s">
        <v>15</v>
      </c>
      <c r="K69" t="s">
        <v>16</v>
      </c>
    </row>
    <row r="70" spans="1:11" x14ac:dyDescent="0.25">
      <c r="A70" s="1">
        <v>45531</v>
      </c>
      <c r="B70" t="s">
        <v>10</v>
      </c>
      <c r="C70" t="s">
        <v>231</v>
      </c>
      <c r="D70">
        <v>-20</v>
      </c>
      <c r="E70" t="s">
        <v>12</v>
      </c>
      <c r="F70" t="s">
        <v>88</v>
      </c>
      <c r="G70" t="s">
        <v>550</v>
      </c>
      <c r="I70">
        <v>24636.02</v>
      </c>
      <c r="J70" t="s">
        <v>15</v>
      </c>
      <c r="K70" t="s">
        <v>16</v>
      </c>
    </row>
    <row r="71" spans="1:11" x14ac:dyDescent="0.25">
      <c r="A71" s="1">
        <v>45531</v>
      </c>
      <c r="B71" t="s">
        <v>18</v>
      </c>
      <c r="C71" t="s">
        <v>232</v>
      </c>
      <c r="D71">
        <v>17.3</v>
      </c>
      <c r="E71" t="s">
        <v>20</v>
      </c>
      <c r="F71" t="s">
        <v>21</v>
      </c>
      <c r="I71">
        <v>24656.02</v>
      </c>
      <c r="J71" t="s">
        <v>15</v>
      </c>
      <c r="K71" t="s">
        <v>16</v>
      </c>
    </row>
    <row r="72" spans="1:11" x14ac:dyDescent="0.25">
      <c r="A72" s="1">
        <v>45527</v>
      </c>
      <c r="B72" t="s">
        <v>18</v>
      </c>
      <c r="C72" t="s">
        <v>233</v>
      </c>
      <c r="D72">
        <v>17.32</v>
      </c>
      <c r="E72" t="s">
        <v>20</v>
      </c>
      <c r="F72" t="s">
        <v>21</v>
      </c>
      <c r="I72">
        <v>24638.720000000001</v>
      </c>
      <c r="J72" t="s">
        <v>15</v>
      </c>
      <c r="K72" t="s">
        <v>16</v>
      </c>
    </row>
    <row r="73" spans="1:11" x14ac:dyDescent="0.25">
      <c r="A73" s="1">
        <v>45527</v>
      </c>
      <c r="B73" t="s">
        <v>18</v>
      </c>
      <c r="C73" t="s">
        <v>234</v>
      </c>
      <c r="D73">
        <v>16.75</v>
      </c>
      <c r="E73" t="s">
        <v>20</v>
      </c>
      <c r="F73" t="s">
        <v>21</v>
      </c>
      <c r="I73">
        <v>24621.4</v>
      </c>
      <c r="J73" t="s">
        <v>15</v>
      </c>
      <c r="K73" t="s">
        <v>16</v>
      </c>
    </row>
    <row r="74" spans="1:11" x14ac:dyDescent="0.25">
      <c r="A74" s="1">
        <v>45526</v>
      </c>
      <c r="B74" t="s">
        <v>18</v>
      </c>
      <c r="C74" t="s">
        <v>235</v>
      </c>
      <c r="D74">
        <v>1.98</v>
      </c>
      <c r="E74" t="s">
        <v>20</v>
      </c>
      <c r="F74" t="s">
        <v>21</v>
      </c>
      <c r="I74">
        <v>24604.65</v>
      </c>
      <c r="J74" t="s">
        <v>15</v>
      </c>
      <c r="K74" t="s">
        <v>16</v>
      </c>
    </row>
    <row r="75" spans="1:11" x14ac:dyDescent="0.25">
      <c r="A75" s="1">
        <v>45526</v>
      </c>
      <c r="B75" t="s">
        <v>18</v>
      </c>
      <c r="C75" t="s">
        <v>236</v>
      </c>
      <c r="D75">
        <v>17.32</v>
      </c>
      <c r="E75" t="s">
        <v>20</v>
      </c>
      <c r="F75" t="s">
        <v>21</v>
      </c>
      <c r="I75">
        <v>24602.67</v>
      </c>
      <c r="J75" t="s">
        <v>15</v>
      </c>
      <c r="K75" t="s">
        <v>16</v>
      </c>
    </row>
    <row r="76" spans="1:11" x14ac:dyDescent="0.25">
      <c r="A76" s="1">
        <v>45525</v>
      </c>
      <c r="B76" t="s">
        <v>18</v>
      </c>
      <c r="C76" t="s">
        <v>237</v>
      </c>
      <c r="D76">
        <v>8.66</v>
      </c>
      <c r="E76" t="s">
        <v>20</v>
      </c>
      <c r="F76" t="s">
        <v>21</v>
      </c>
      <c r="I76">
        <v>24585.35</v>
      </c>
      <c r="J76" t="s">
        <v>15</v>
      </c>
      <c r="K76" t="s">
        <v>16</v>
      </c>
    </row>
    <row r="77" spans="1:11" x14ac:dyDescent="0.25">
      <c r="A77" s="1">
        <v>45524</v>
      </c>
      <c r="B77" t="s">
        <v>18</v>
      </c>
      <c r="C77" t="s">
        <v>238</v>
      </c>
      <c r="D77">
        <v>17.36</v>
      </c>
      <c r="E77" t="s">
        <v>20</v>
      </c>
      <c r="F77" t="s">
        <v>21</v>
      </c>
      <c r="I77">
        <v>24576.69</v>
      </c>
      <c r="J77" t="s">
        <v>15</v>
      </c>
      <c r="K77" t="s">
        <v>16</v>
      </c>
    </row>
    <row r="78" spans="1:11" x14ac:dyDescent="0.25">
      <c r="A78" s="1">
        <v>45523</v>
      </c>
      <c r="B78" t="s">
        <v>18</v>
      </c>
      <c r="C78" t="s">
        <v>239</v>
      </c>
      <c r="D78">
        <v>21.68</v>
      </c>
      <c r="E78" t="s">
        <v>20</v>
      </c>
      <c r="F78" t="s">
        <v>21</v>
      </c>
      <c r="I78">
        <v>24559.33</v>
      </c>
      <c r="J78" t="s">
        <v>15</v>
      </c>
      <c r="K78" t="s">
        <v>16</v>
      </c>
    </row>
    <row r="79" spans="1:11" x14ac:dyDescent="0.25">
      <c r="A79" s="1">
        <v>45520</v>
      </c>
      <c r="B79" t="s">
        <v>18</v>
      </c>
      <c r="C79" t="s">
        <v>240</v>
      </c>
      <c r="D79">
        <v>13</v>
      </c>
      <c r="E79" t="s">
        <v>20</v>
      </c>
      <c r="F79" t="s">
        <v>21</v>
      </c>
      <c r="I79">
        <v>24537.65</v>
      </c>
      <c r="J79" t="s">
        <v>15</v>
      </c>
      <c r="K79" t="s">
        <v>16</v>
      </c>
    </row>
    <row r="80" spans="1:11" x14ac:dyDescent="0.25">
      <c r="A80" s="1">
        <v>45519</v>
      </c>
      <c r="B80" t="s">
        <v>166</v>
      </c>
      <c r="C80">
        <v>100470</v>
      </c>
      <c r="D80">
        <v>144.5</v>
      </c>
      <c r="E80" t="s">
        <v>606</v>
      </c>
      <c r="F80" t="s">
        <v>662</v>
      </c>
      <c r="G80" t="s">
        <v>590</v>
      </c>
      <c r="I80">
        <v>24524.65</v>
      </c>
      <c r="J80" t="s">
        <v>15</v>
      </c>
      <c r="K80" t="s">
        <v>16</v>
      </c>
    </row>
    <row r="81" spans="1:11" x14ac:dyDescent="0.25">
      <c r="A81" s="1">
        <v>45519</v>
      </c>
      <c r="B81" t="s">
        <v>166</v>
      </c>
      <c r="C81">
        <v>100470</v>
      </c>
      <c r="D81">
        <v>106.5</v>
      </c>
      <c r="E81" t="s">
        <v>606</v>
      </c>
      <c r="F81" t="s">
        <v>54</v>
      </c>
      <c r="G81" t="s">
        <v>589</v>
      </c>
    </row>
    <row r="82" spans="1:11" x14ac:dyDescent="0.25">
      <c r="A82" s="1">
        <v>45519</v>
      </c>
      <c r="B82" t="s">
        <v>18</v>
      </c>
      <c r="C82" t="s">
        <v>241</v>
      </c>
      <c r="D82">
        <v>8.68</v>
      </c>
      <c r="E82" t="s">
        <v>20</v>
      </c>
      <c r="F82" t="s">
        <v>21</v>
      </c>
      <c r="I82">
        <v>24273.65</v>
      </c>
      <c r="J82" t="s">
        <v>15</v>
      </c>
      <c r="K82" t="s">
        <v>16</v>
      </c>
    </row>
    <row r="83" spans="1:11" x14ac:dyDescent="0.25">
      <c r="A83" s="1">
        <v>45517</v>
      </c>
      <c r="B83" t="s">
        <v>10</v>
      </c>
      <c r="C83" t="s">
        <v>242</v>
      </c>
      <c r="D83">
        <v>-500</v>
      </c>
      <c r="E83" t="s">
        <v>12</v>
      </c>
      <c r="F83" t="s">
        <v>13</v>
      </c>
      <c r="G83" t="s">
        <v>133</v>
      </c>
      <c r="I83">
        <v>24264.97</v>
      </c>
      <c r="J83" t="s">
        <v>15</v>
      </c>
      <c r="K83" t="s">
        <v>16</v>
      </c>
    </row>
    <row r="84" spans="1:11" x14ac:dyDescent="0.25">
      <c r="A84" s="1">
        <v>45517</v>
      </c>
      <c r="B84" t="s">
        <v>10</v>
      </c>
      <c r="C84" t="s">
        <v>243</v>
      </c>
      <c r="D84">
        <v>-50</v>
      </c>
      <c r="E84" t="s">
        <v>12</v>
      </c>
      <c r="F84" t="s">
        <v>157</v>
      </c>
      <c r="G84" t="s">
        <v>558</v>
      </c>
      <c r="I84">
        <v>24764.97</v>
      </c>
      <c r="J84" t="s">
        <v>15</v>
      </c>
      <c r="K84" t="s">
        <v>16</v>
      </c>
    </row>
    <row r="85" spans="1:11" x14ac:dyDescent="0.25">
      <c r="A85" s="1">
        <v>45517</v>
      </c>
      <c r="B85" t="s">
        <v>10</v>
      </c>
      <c r="C85" t="s">
        <v>244</v>
      </c>
      <c r="D85">
        <v>-638</v>
      </c>
      <c r="E85" t="s">
        <v>12</v>
      </c>
      <c r="F85" t="s">
        <v>35</v>
      </c>
      <c r="G85" t="s">
        <v>559</v>
      </c>
      <c r="I85">
        <v>24814.97</v>
      </c>
      <c r="J85" t="s">
        <v>15</v>
      </c>
      <c r="K85" t="s">
        <v>16</v>
      </c>
    </row>
    <row r="86" spans="1:11" x14ac:dyDescent="0.25">
      <c r="A86" s="1">
        <v>45517</v>
      </c>
      <c r="B86" t="s">
        <v>18</v>
      </c>
      <c r="C86" t="s">
        <v>245</v>
      </c>
      <c r="D86">
        <v>17.34</v>
      </c>
      <c r="E86" t="s">
        <v>20</v>
      </c>
      <c r="F86" t="s">
        <v>21</v>
      </c>
      <c r="I86">
        <v>25452.97</v>
      </c>
      <c r="J86" t="s">
        <v>15</v>
      </c>
      <c r="K86" t="s">
        <v>16</v>
      </c>
    </row>
    <row r="87" spans="1:11" x14ac:dyDescent="0.25">
      <c r="A87" s="1">
        <v>45511</v>
      </c>
      <c r="B87" t="s">
        <v>18</v>
      </c>
      <c r="C87" t="s">
        <v>246</v>
      </c>
      <c r="D87">
        <v>13.62</v>
      </c>
      <c r="E87" t="s">
        <v>20</v>
      </c>
      <c r="F87" t="s">
        <v>21</v>
      </c>
      <c r="I87">
        <v>25435.63</v>
      </c>
      <c r="J87" t="s">
        <v>15</v>
      </c>
      <c r="K87" t="s">
        <v>16</v>
      </c>
    </row>
    <row r="88" spans="1:11" x14ac:dyDescent="0.25">
      <c r="A88" s="1">
        <v>45510</v>
      </c>
      <c r="B88" t="s">
        <v>10</v>
      </c>
      <c r="C88" t="s">
        <v>247</v>
      </c>
      <c r="D88">
        <v>-15</v>
      </c>
      <c r="E88" t="s">
        <v>12</v>
      </c>
      <c r="F88" t="s">
        <v>54</v>
      </c>
      <c r="G88" t="s">
        <v>560</v>
      </c>
      <c r="I88">
        <v>25422.01</v>
      </c>
      <c r="J88" t="s">
        <v>15</v>
      </c>
      <c r="K88" t="s">
        <v>16</v>
      </c>
    </row>
    <row r="89" spans="1:11" x14ac:dyDescent="0.25">
      <c r="A89" s="1">
        <v>45509</v>
      </c>
      <c r="B89" t="s">
        <v>10</v>
      </c>
      <c r="C89" t="s">
        <v>248</v>
      </c>
      <c r="D89">
        <v>-230</v>
      </c>
      <c r="E89" t="s">
        <v>12</v>
      </c>
      <c r="F89" t="s">
        <v>80</v>
      </c>
      <c r="I89">
        <v>25437.01</v>
      </c>
      <c r="J89" t="s">
        <v>15</v>
      </c>
      <c r="K89" t="s">
        <v>16</v>
      </c>
    </row>
    <row r="90" spans="1:11" x14ac:dyDescent="0.25">
      <c r="A90" s="1">
        <v>45509</v>
      </c>
      <c r="B90" t="s">
        <v>18</v>
      </c>
      <c r="C90" t="s">
        <v>249</v>
      </c>
      <c r="D90">
        <v>61.21</v>
      </c>
      <c r="E90" t="s">
        <v>20</v>
      </c>
      <c r="F90" t="s">
        <v>21</v>
      </c>
      <c r="I90">
        <v>25667.01</v>
      </c>
      <c r="J90" t="s">
        <v>15</v>
      </c>
      <c r="K90" t="s">
        <v>16</v>
      </c>
    </row>
    <row r="91" spans="1:11" x14ac:dyDescent="0.25">
      <c r="A91" s="1">
        <v>45506</v>
      </c>
      <c r="B91" t="s">
        <v>18</v>
      </c>
      <c r="C91" t="s">
        <v>250</v>
      </c>
      <c r="D91">
        <v>33.99</v>
      </c>
      <c r="E91" t="s">
        <v>20</v>
      </c>
      <c r="F91" t="s">
        <v>21</v>
      </c>
      <c r="I91">
        <v>25605.8</v>
      </c>
      <c r="J91" t="s">
        <v>15</v>
      </c>
      <c r="K91" t="s">
        <v>16</v>
      </c>
    </row>
    <row r="92" spans="1:11" x14ac:dyDescent="0.25">
      <c r="A92" s="1">
        <v>45505</v>
      </c>
      <c r="B92" t="s">
        <v>65</v>
      </c>
      <c r="C92" t="s">
        <v>251</v>
      </c>
      <c r="D92">
        <v>-200</v>
      </c>
      <c r="E92" t="s">
        <v>12</v>
      </c>
      <c r="F92" t="s">
        <v>67</v>
      </c>
      <c r="I92">
        <v>25571.81</v>
      </c>
      <c r="J92" t="s">
        <v>15</v>
      </c>
      <c r="K92" t="s">
        <v>16</v>
      </c>
    </row>
    <row r="93" spans="1:11" x14ac:dyDescent="0.25">
      <c r="A93" s="1">
        <v>45505</v>
      </c>
      <c r="B93" t="s">
        <v>10</v>
      </c>
      <c r="C93" t="s">
        <v>252</v>
      </c>
      <c r="D93">
        <v>-15</v>
      </c>
      <c r="E93" t="s">
        <v>12</v>
      </c>
      <c r="F93" t="s">
        <v>54</v>
      </c>
      <c r="G93" t="s">
        <v>560</v>
      </c>
      <c r="I93">
        <v>25771.81</v>
      </c>
      <c r="J93" t="s">
        <v>15</v>
      </c>
      <c r="K93" t="s">
        <v>16</v>
      </c>
    </row>
    <row r="94" spans="1:11" x14ac:dyDescent="0.25">
      <c r="A94" s="1">
        <v>45505</v>
      </c>
      <c r="B94" t="s">
        <v>18</v>
      </c>
      <c r="C94" t="s">
        <v>253</v>
      </c>
      <c r="D94">
        <v>16.86</v>
      </c>
      <c r="E94" t="s">
        <v>20</v>
      </c>
      <c r="F94" t="s">
        <v>21</v>
      </c>
      <c r="I94">
        <v>25786.81</v>
      </c>
      <c r="J94" t="s">
        <v>15</v>
      </c>
      <c r="K94" t="s">
        <v>16</v>
      </c>
    </row>
    <row r="95" spans="1:11" x14ac:dyDescent="0.25">
      <c r="A95" s="1">
        <v>45505</v>
      </c>
      <c r="B95" t="s">
        <v>18</v>
      </c>
      <c r="C95" t="s">
        <v>254</v>
      </c>
      <c r="D95">
        <v>20.37</v>
      </c>
      <c r="E95" t="s">
        <v>20</v>
      </c>
      <c r="F95" t="s">
        <v>21</v>
      </c>
      <c r="I95">
        <v>25769.95</v>
      </c>
      <c r="J95" t="s">
        <v>15</v>
      </c>
      <c r="K95" t="s">
        <v>16</v>
      </c>
    </row>
    <row r="96" spans="1:11" x14ac:dyDescent="0.25">
      <c r="A96" s="1">
        <v>45503</v>
      </c>
      <c r="B96" t="s">
        <v>18</v>
      </c>
      <c r="C96" t="s">
        <v>255</v>
      </c>
      <c r="D96">
        <v>20.37</v>
      </c>
      <c r="E96" t="s">
        <v>20</v>
      </c>
      <c r="F96" t="s">
        <v>21</v>
      </c>
      <c r="I96">
        <v>25749.58</v>
      </c>
      <c r="J96" t="s">
        <v>15</v>
      </c>
      <c r="K96" t="s">
        <v>16</v>
      </c>
    </row>
    <row r="97" spans="1:11" x14ac:dyDescent="0.25">
      <c r="A97" s="1">
        <v>45502</v>
      </c>
      <c r="B97" t="s">
        <v>18</v>
      </c>
      <c r="C97" t="s">
        <v>256</v>
      </c>
      <c r="D97">
        <v>122.44</v>
      </c>
      <c r="E97" t="s">
        <v>20</v>
      </c>
      <c r="F97" t="s">
        <v>21</v>
      </c>
      <c r="I97">
        <v>25729.21</v>
      </c>
      <c r="J97" t="s">
        <v>15</v>
      </c>
      <c r="K97" t="s">
        <v>16</v>
      </c>
    </row>
    <row r="98" spans="1:11" x14ac:dyDescent="0.25">
      <c r="A98" s="1">
        <v>45499</v>
      </c>
      <c r="B98" t="s">
        <v>10</v>
      </c>
      <c r="C98" t="s">
        <v>257</v>
      </c>
      <c r="D98">
        <v>-15</v>
      </c>
      <c r="E98" t="s">
        <v>12</v>
      </c>
      <c r="F98" t="s">
        <v>54</v>
      </c>
      <c r="G98" t="s">
        <v>560</v>
      </c>
      <c r="I98">
        <v>25606.77</v>
      </c>
      <c r="J98" t="s">
        <v>15</v>
      </c>
      <c r="K98" t="s">
        <v>16</v>
      </c>
    </row>
    <row r="99" spans="1:11" x14ac:dyDescent="0.25">
      <c r="A99" s="1">
        <v>45499</v>
      </c>
      <c r="B99" t="s">
        <v>10</v>
      </c>
      <c r="C99" t="s">
        <v>258</v>
      </c>
      <c r="D99">
        <v>-15</v>
      </c>
      <c r="E99" t="s">
        <v>12</v>
      </c>
      <c r="F99" t="s">
        <v>54</v>
      </c>
      <c r="G99" t="s">
        <v>560</v>
      </c>
      <c r="I99">
        <v>25621.77</v>
      </c>
      <c r="J99" t="s">
        <v>15</v>
      </c>
      <c r="K99" t="s">
        <v>16</v>
      </c>
    </row>
    <row r="100" spans="1:11" x14ac:dyDescent="0.25">
      <c r="A100" s="1">
        <v>45499</v>
      </c>
      <c r="B100" t="s">
        <v>10</v>
      </c>
      <c r="C100" t="s">
        <v>259</v>
      </c>
      <c r="D100">
        <v>-30</v>
      </c>
      <c r="E100" t="s">
        <v>12</v>
      </c>
      <c r="F100" t="s">
        <v>54</v>
      </c>
      <c r="G100" t="s">
        <v>560</v>
      </c>
      <c r="I100">
        <v>25636.77</v>
      </c>
      <c r="J100" t="s">
        <v>15</v>
      </c>
      <c r="K100" t="s">
        <v>16</v>
      </c>
    </row>
    <row r="101" spans="1:11" x14ac:dyDescent="0.25">
      <c r="A101" s="1">
        <v>45499</v>
      </c>
      <c r="B101" t="s">
        <v>10</v>
      </c>
      <c r="C101" t="s">
        <v>260</v>
      </c>
      <c r="D101">
        <v>-15</v>
      </c>
      <c r="E101" t="s">
        <v>12</v>
      </c>
      <c r="F101" t="s">
        <v>54</v>
      </c>
      <c r="G101" t="s">
        <v>560</v>
      </c>
      <c r="I101">
        <v>25666.77</v>
      </c>
      <c r="J101" t="s">
        <v>15</v>
      </c>
      <c r="K101" t="s">
        <v>16</v>
      </c>
    </row>
    <row r="102" spans="1:11" x14ac:dyDescent="0.25">
      <c r="A102" s="1">
        <v>45499</v>
      </c>
      <c r="B102" t="s">
        <v>10</v>
      </c>
      <c r="C102" t="s">
        <v>261</v>
      </c>
      <c r="D102">
        <v>-50</v>
      </c>
      <c r="E102" t="s">
        <v>12</v>
      </c>
      <c r="F102" t="s">
        <v>54</v>
      </c>
      <c r="G102" t="s">
        <v>560</v>
      </c>
      <c r="I102">
        <v>25681.77</v>
      </c>
      <c r="J102" t="s">
        <v>15</v>
      </c>
      <c r="K102" t="s">
        <v>16</v>
      </c>
    </row>
    <row r="103" spans="1:11" x14ac:dyDescent="0.25">
      <c r="A103" s="1">
        <v>45499</v>
      </c>
      <c r="B103" t="s">
        <v>10</v>
      </c>
      <c r="C103" t="s">
        <v>262</v>
      </c>
      <c r="D103">
        <v>-100</v>
      </c>
      <c r="E103" t="s">
        <v>12</v>
      </c>
      <c r="F103" t="s">
        <v>54</v>
      </c>
      <c r="G103" t="s">
        <v>560</v>
      </c>
      <c r="I103">
        <v>25731.77</v>
      </c>
      <c r="J103" t="s">
        <v>15</v>
      </c>
      <c r="K103" t="s">
        <v>16</v>
      </c>
    </row>
    <row r="104" spans="1:11" x14ac:dyDescent="0.25">
      <c r="A104" s="1">
        <v>45499</v>
      </c>
      <c r="B104" t="s">
        <v>10</v>
      </c>
      <c r="C104" t="s">
        <v>263</v>
      </c>
      <c r="D104">
        <v>-15</v>
      </c>
      <c r="E104" t="s">
        <v>12</v>
      </c>
      <c r="F104" t="s">
        <v>54</v>
      </c>
      <c r="G104" t="s">
        <v>560</v>
      </c>
      <c r="I104">
        <v>25831.77</v>
      </c>
      <c r="J104" t="s">
        <v>15</v>
      </c>
      <c r="K104" t="s">
        <v>16</v>
      </c>
    </row>
    <row r="105" spans="1:11" x14ac:dyDescent="0.25">
      <c r="A105" s="1">
        <v>45499</v>
      </c>
      <c r="B105" t="s">
        <v>10</v>
      </c>
      <c r="C105" t="s">
        <v>264</v>
      </c>
      <c r="D105">
        <v>-15</v>
      </c>
      <c r="E105" t="s">
        <v>12</v>
      </c>
      <c r="F105" t="s">
        <v>54</v>
      </c>
      <c r="G105" t="s">
        <v>560</v>
      </c>
      <c r="I105">
        <v>25846.77</v>
      </c>
      <c r="J105" t="s">
        <v>15</v>
      </c>
      <c r="K105" t="s">
        <v>16</v>
      </c>
    </row>
    <row r="106" spans="1:11" x14ac:dyDescent="0.25">
      <c r="A106" s="1">
        <v>45499</v>
      </c>
      <c r="B106" t="s">
        <v>10</v>
      </c>
      <c r="C106" t="s">
        <v>265</v>
      </c>
      <c r="D106">
        <v>-15</v>
      </c>
      <c r="E106" t="s">
        <v>12</v>
      </c>
      <c r="F106" t="s">
        <v>54</v>
      </c>
      <c r="G106" t="s">
        <v>560</v>
      </c>
      <c r="I106">
        <v>25861.77</v>
      </c>
      <c r="J106" t="s">
        <v>15</v>
      </c>
      <c r="K106" t="s">
        <v>16</v>
      </c>
    </row>
    <row r="107" spans="1:11" x14ac:dyDescent="0.25">
      <c r="A107" s="1">
        <v>45499</v>
      </c>
      <c r="B107" t="s">
        <v>10</v>
      </c>
      <c r="C107" t="s">
        <v>266</v>
      </c>
      <c r="D107">
        <v>-15</v>
      </c>
      <c r="E107" t="s">
        <v>12</v>
      </c>
      <c r="F107" t="s">
        <v>54</v>
      </c>
      <c r="G107" t="s">
        <v>560</v>
      </c>
      <c r="I107">
        <v>25876.77</v>
      </c>
      <c r="J107" t="s">
        <v>15</v>
      </c>
      <c r="K107" t="s">
        <v>16</v>
      </c>
    </row>
    <row r="108" spans="1:11" x14ac:dyDescent="0.25">
      <c r="A108" s="1">
        <v>45499</v>
      </c>
      <c r="B108" t="s">
        <v>10</v>
      </c>
      <c r="C108" t="s">
        <v>267</v>
      </c>
      <c r="D108">
        <v>-15</v>
      </c>
      <c r="E108" t="s">
        <v>12</v>
      </c>
      <c r="F108" t="s">
        <v>54</v>
      </c>
      <c r="G108" t="s">
        <v>560</v>
      </c>
      <c r="I108">
        <v>25891.77</v>
      </c>
      <c r="J108" t="s">
        <v>15</v>
      </c>
      <c r="K108" t="s">
        <v>16</v>
      </c>
    </row>
    <row r="109" spans="1:11" x14ac:dyDescent="0.25">
      <c r="A109" s="1">
        <v>45499</v>
      </c>
      <c r="B109" t="s">
        <v>10</v>
      </c>
      <c r="C109" t="s">
        <v>268</v>
      </c>
      <c r="D109">
        <v>-75</v>
      </c>
      <c r="E109" t="s">
        <v>12</v>
      </c>
      <c r="F109" t="s">
        <v>54</v>
      </c>
      <c r="G109" t="s">
        <v>560</v>
      </c>
      <c r="I109">
        <v>25906.77</v>
      </c>
      <c r="J109" t="s">
        <v>15</v>
      </c>
      <c r="K109" t="s">
        <v>16</v>
      </c>
    </row>
    <row r="110" spans="1:11" x14ac:dyDescent="0.25">
      <c r="A110" s="1">
        <v>45499</v>
      </c>
      <c r="B110" t="s">
        <v>10</v>
      </c>
      <c r="C110" t="s">
        <v>269</v>
      </c>
      <c r="D110">
        <v>-75</v>
      </c>
      <c r="E110" t="s">
        <v>12</v>
      </c>
      <c r="F110" t="s">
        <v>54</v>
      </c>
      <c r="G110" t="s">
        <v>560</v>
      </c>
      <c r="I110">
        <v>25981.77</v>
      </c>
      <c r="J110" t="s">
        <v>15</v>
      </c>
      <c r="K110" t="s">
        <v>16</v>
      </c>
    </row>
    <row r="111" spans="1:11" x14ac:dyDescent="0.25">
      <c r="A111" s="1">
        <v>45499</v>
      </c>
      <c r="B111" t="s">
        <v>10</v>
      </c>
      <c r="C111" t="s">
        <v>270</v>
      </c>
      <c r="D111">
        <v>-25</v>
      </c>
      <c r="E111" t="s">
        <v>12</v>
      </c>
      <c r="F111" t="s">
        <v>54</v>
      </c>
      <c r="G111" t="s">
        <v>560</v>
      </c>
      <c r="I111">
        <v>26056.77</v>
      </c>
      <c r="J111" t="s">
        <v>15</v>
      </c>
      <c r="K111" t="s">
        <v>16</v>
      </c>
    </row>
    <row r="112" spans="1:11" x14ac:dyDescent="0.25">
      <c r="A112" s="1">
        <v>45499</v>
      </c>
      <c r="B112" t="s">
        <v>10</v>
      </c>
      <c r="C112" t="s">
        <v>271</v>
      </c>
      <c r="D112">
        <v>-15</v>
      </c>
      <c r="E112" t="s">
        <v>12</v>
      </c>
      <c r="F112" t="s">
        <v>54</v>
      </c>
      <c r="G112" t="s">
        <v>560</v>
      </c>
      <c r="I112">
        <v>26081.77</v>
      </c>
      <c r="J112" t="s">
        <v>15</v>
      </c>
      <c r="K112" t="s">
        <v>16</v>
      </c>
    </row>
    <row r="113" spans="1:11" x14ac:dyDescent="0.25">
      <c r="A113" s="1">
        <v>45499</v>
      </c>
      <c r="B113" t="s">
        <v>10</v>
      </c>
      <c r="C113" t="s">
        <v>272</v>
      </c>
      <c r="D113">
        <v>-15</v>
      </c>
      <c r="E113" t="s">
        <v>12</v>
      </c>
      <c r="F113" t="s">
        <v>102</v>
      </c>
      <c r="G113" t="s">
        <v>560</v>
      </c>
      <c r="I113">
        <v>26096.77</v>
      </c>
      <c r="J113" t="s">
        <v>15</v>
      </c>
      <c r="K113" t="s">
        <v>16</v>
      </c>
    </row>
    <row r="114" spans="1:11" x14ac:dyDescent="0.25">
      <c r="A114" s="1">
        <v>45499</v>
      </c>
      <c r="B114" t="s">
        <v>10</v>
      </c>
      <c r="C114" t="s">
        <v>273</v>
      </c>
      <c r="D114">
        <v>-15</v>
      </c>
      <c r="E114" t="s">
        <v>12</v>
      </c>
      <c r="F114" t="s">
        <v>54</v>
      </c>
      <c r="G114" t="s">
        <v>560</v>
      </c>
      <c r="I114">
        <v>26111.77</v>
      </c>
      <c r="J114" t="s">
        <v>15</v>
      </c>
      <c r="K114" t="s">
        <v>16</v>
      </c>
    </row>
    <row r="115" spans="1:11" x14ac:dyDescent="0.25">
      <c r="A115" s="1">
        <v>45499</v>
      </c>
      <c r="B115" t="s">
        <v>10</v>
      </c>
      <c r="C115" t="s">
        <v>274</v>
      </c>
      <c r="D115">
        <v>-15</v>
      </c>
      <c r="E115" t="s">
        <v>12</v>
      </c>
      <c r="F115" t="s">
        <v>54</v>
      </c>
      <c r="G115" t="s">
        <v>560</v>
      </c>
      <c r="I115">
        <v>26126.77</v>
      </c>
      <c r="J115" t="s">
        <v>15</v>
      </c>
      <c r="K115" t="s">
        <v>16</v>
      </c>
    </row>
    <row r="116" spans="1:11" x14ac:dyDescent="0.25">
      <c r="A116" s="1">
        <v>45499</v>
      </c>
      <c r="B116" t="s">
        <v>10</v>
      </c>
      <c r="C116" t="s">
        <v>275</v>
      </c>
      <c r="D116">
        <v>-30</v>
      </c>
      <c r="E116" t="s">
        <v>12</v>
      </c>
      <c r="F116" t="s">
        <v>54</v>
      </c>
      <c r="G116" t="s">
        <v>560</v>
      </c>
      <c r="I116">
        <v>26141.77</v>
      </c>
      <c r="J116" t="s">
        <v>15</v>
      </c>
      <c r="K116" t="s">
        <v>16</v>
      </c>
    </row>
    <row r="117" spans="1:11" x14ac:dyDescent="0.25">
      <c r="A117" s="1">
        <v>45499</v>
      </c>
      <c r="B117" t="s">
        <v>10</v>
      </c>
      <c r="C117" t="s">
        <v>276</v>
      </c>
      <c r="D117">
        <v>-115</v>
      </c>
      <c r="E117" t="s">
        <v>12</v>
      </c>
      <c r="F117" t="s">
        <v>54</v>
      </c>
      <c r="G117" t="s">
        <v>560</v>
      </c>
      <c r="I117">
        <v>26171.77</v>
      </c>
      <c r="J117" t="s">
        <v>15</v>
      </c>
      <c r="K117" t="s">
        <v>16</v>
      </c>
    </row>
    <row r="118" spans="1:11" x14ac:dyDescent="0.25">
      <c r="A118" s="1">
        <v>45499</v>
      </c>
      <c r="B118" t="s">
        <v>10</v>
      </c>
      <c r="C118" t="s">
        <v>277</v>
      </c>
      <c r="D118">
        <v>-15</v>
      </c>
      <c r="E118" t="s">
        <v>12</v>
      </c>
      <c r="F118" t="s">
        <v>54</v>
      </c>
      <c r="G118" t="s">
        <v>560</v>
      </c>
      <c r="I118">
        <v>26286.77</v>
      </c>
      <c r="J118" t="s">
        <v>15</v>
      </c>
      <c r="K118" t="s">
        <v>16</v>
      </c>
    </row>
    <row r="119" spans="1:11" x14ac:dyDescent="0.25">
      <c r="A119" s="1">
        <v>45499</v>
      </c>
      <c r="B119" t="s">
        <v>10</v>
      </c>
      <c r="C119" t="s">
        <v>278</v>
      </c>
      <c r="D119">
        <v>-30</v>
      </c>
      <c r="E119" t="s">
        <v>12</v>
      </c>
      <c r="F119" t="s">
        <v>54</v>
      </c>
      <c r="G119" t="s">
        <v>560</v>
      </c>
      <c r="I119">
        <v>26301.77</v>
      </c>
      <c r="J119" t="s">
        <v>15</v>
      </c>
      <c r="K119" t="s">
        <v>16</v>
      </c>
    </row>
    <row r="120" spans="1:11" x14ac:dyDescent="0.25">
      <c r="A120" s="1">
        <v>45499</v>
      </c>
      <c r="B120" t="s">
        <v>10</v>
      </c>
      <c r="C120" t="s">
        <v>279</v>
      </c>
      <c r="D120">
        <v>-15</v>
      </c>
      <c r="E120" t="s">
        <v>12</v>
      </c>
      <c r="F120" t="s">
        <v>54</v>
      </c>
      <c r="G120" t="s">
        <v>560</v>
      </c>
      <c r="I120">
        <v>26331.77</v>
      </c>
      <c r="J120" t="s">
        <v>15</v>
      </c>
      <c r="K120" t="s">
        <v>16</v>
      </c>
    </row>
    <row r="121" spans="1:11" x14ac:dyDescent="0.25">
      <c r="A121" s="1">
        <v>45499</v>
      </c>
      <c r="B121" t="s">
        <v>10</v>
      </c>
      <c r="C121" t="s">
        <v>280</v>
      </c>
      <c r="D121">
        <v>-25</v>
      </c>
      <c r="E121" t="s">
        <v>12</v>
      </c>
      <c r="F121" t="s">
        <v>54</v>
      </c>
      <c r="G121" t="s">
        <v>560</v>
      </c>
      <c r="I121">
        <v>26346.77</v>
      </c>
      <c r="J121" t="s">
        <v>15</v>
      </c>
      <c r="K121" t="s">
        <v>16</v>
      </c>
    </row>
    <row r="122" spans="1:11" x14ac:dyDescent="0.25">
      <c r="A122" s="1">
        <v>45499</v>
      </c>
      <c r="B122" t="s">
        <v>10</v>
      </c>
      <c r="C122" t="s">
        <v>281</v>
      </c>
      <c r="D122">
        <v>-50</v>
      </c>
      <c r="E122" t="s">
        <v>12</v>
      </c>
      <c r="F122" t="s">
        <v>54</v>
      </c>
      <c r="G122" t="s">
        <v>560</v>
      </c>
      <c r="I122">
        <v>26371.77</v>
      </c>
      <c r="J122" t="s">
        <v>15</v>
      </c>
      <c r="K122" t="s">
        <v>16</v>
      </c>
    </row>
    <row r="123" spans="1:11" x14ac:dyDescent="0.25">
      <c r="A123" s="1">
        <v>45499</v>
      </c>
      <c r="B123" t="s">
        <v>10</v>
      </c>
      <c r="C123" t="s">
        <v>282</v>
      </c>
      <c r="D123">
        <v>-15</v>
      </c>
      <c r="E123" t="s">
        <v>12</v>
      </c>
      <c r="F123" t="s">
        <v>54</v>
      </c>
      <c r="G123" t="s">
        <v>560</v>
      </c>
      <c r="I123">
        <v>26421.77</v>
      </c>
      <c r="J123" t="s">
        <v>15</v>
      </c>
      <c r="K123" t="s">
        <v>16</v>
      </c>
    </row>
    <row r="124" spans="1:11" x14ac:dyDescent="0.25">
      <c r="A124" s="1">
        <v>45499</v>
      </c>
      <c r="B124" t="s">
        <v>18</v>
      </c>
      <c r="C124" t="s">
        <v>283</v>
      </c>
      <c r="D124">
        <v>13.58</v>
      </c>
      <c r="E124" t="s">
        <v>20</v>
      </c>
      <c r="F124" t="s">
        <v>21</v>
      </c>
      <c r="I124">
        <v>26436.77</v>
      </c>
      <c r="J124" t="s">
        <v>15</v>
      </c>
      <c r="K124" t="s">
        <v>16</v>
      </c>
    </row>
    <row r="125" spans="1:11" x14ac:dyDescent="0.25">
      <c r="A125" s="1">
        <v>45499</v>
      </c>
      <c r="B125" t="s">
        <v>18</v>
      </c>
      <c r="C125" t="s">
        <v>284</v>
      </c>
      <c r="D125">
        <v>16.75</v>
      </c>
      <c r="E125" t="s">
        <v>20</v>
      </c>
      <c r="F125" t="s">
        <v>21</v>
      </c>
      <c r="I125">
        <v>26423.19</v>
      </c>
      <c r="J125" t="s">
        <v>15</v>
      </c>
      <c r="K125" t="s">
        <v>16</v>
      </c>
    </row>
    <row r="126" spans="1:11" x14ac:dyDescent="0.25">
      <c r="A126" s="1">
        <v>45498</v>
      </c>
      <c r="B126" t="s">
        <v>10</v>
      </c>
      <c r="C126" t="s">
        <v>285</v>
      </c>
      <c r="D126">
        <v>-62.79</v>
      </c>
      <c r="E126" t="s">
        <v>12</v>
      </c>
      <c r="F126" t="s">
        <v>61</v>
      </c>
      <c r="I126">
        <v>26406.44</v>
      </c>
      <c r="J126" t="s">
        <v>15</v>
      </c>
      <c r="K126" t="s">
        <v>16</v>
      </c>
    </row>
    <row r="127" spans="1:11" x14ac:dyDescent="0.25">
      <c r="A127" s="1">
        <v>45498</v>
      </c>
      <c r="B127" t="s">
        <v>10</v>
      </c>
      <c r="C127" t="s">
        <v>286</v>
      </c>
      <c r="D127">
        <v>-50</v>
      </c>
      <c r="E127" t="s">
        <v>12</v>
      </c>
      <c r="F127" t="s">
        <v>35</v>
      </c>
      <c r="G127" t="s">
        <v>569</v>
      </c>
      <c r="I127">
        <v>26469.23</v>
      </c>
      <c r="J127" t="s">
        <v>15</v>
      </c>
      <c r="K127" t="s">
        <v>16</v>
      </c>
    </row>
    <row r="128" spans="1:11" x14ac:dyDescent="0.25">
      <c r="A128" s="1">
        <v>45498</v>
      </c>
      <c r="B128" t="s">
        <v>10</v>
      </c>
      <c r="C128" t="s">
        <v>287</v>
      </c>
      <c r="D128">
        <v>-20</v>
      </c>
      <c r="E128" t="s">
        <v>12</v>
      </c>
      <c r="F128" t="s">
        <v>88</v>
      </c>
      <c r="G128" t="s">
        <v>550</v>
      </c>
      <c r="I128">
        <v>26519.23</v>
      </c>
      <c r="J128" t="s">
        <v>15</v>
      </c>
      <c r="K128" t="s">
        <v>16</v>
      </c>
    </row>
    <row r="129" spans="1:11" x14ac:dyDescent="0.25">
      <c r="A129" s="1">
        <v>45498</v>
      </c>
      <c r="B129" t="s">
        <v>10</v>
      </c>
      <c r="C129" t="s">
        <v>288</v>
      </c>
      <c r="D129">
        <v>-774</v>
      </c>
      <c r="E129" t="s">
        <v>12</v>
      </c>
      <c r="F129" t="s">
        <v>54</v>
      </c>
      <c r="G129" t="s">
        <v>570</v>
      </c>
      <c r="I129">
        <v>26539.23</v>
      </c>
      <c r="J129" t="s">
        <v>15</v>
      </c>
      <c r="K129" t="s">
        <v>16</v>
      </c>
    </row>
    <row r="130" spans="1:11" x14ac:dyDescent="0.25">
      <c r="A130" s="1">
        <v>45498</v>
      </c>
      <c r="B130" t="s">
        <v>10</v>
      </c>
      <c r="C130" t="s">
        <v>289</v>
      </c>
      <c r="D130">
        <v>-80</v>
      </c>
      <c r="E130" t="s">
        <v>12</v>
      </c>
      <c r="F130" t="s">
        <v>127</v>
      </c>
      <c r="G130" t="s">
        <v>571</v>
      </c>
      <c r="I130">
        <v>27313.23</v>
      </c>
      <c r="J130" t="s">
        <v>15</v>
      </c>
      <c r="K130" t="s">
        <v>16</v>
      </c>
    </row>
    <row r="131" spans="1:11" x14ac:dyDescent="0.25">
      <c r="A131" s="1">
        <v>45498</v>
      </c>
      <c r="B131" t="s">
        <v>18</v>
      </c>
      <c r="C131" t="s">
        <v>290</v>
      </c>
      <c r="D131">
        <v>16.75</v>
      </c>
      <c r="E131" t="s">
        <v>20</v>
      </c>
      <c r="F131" t="s">
        <v>21</v>
      </c>
      <c r="I131">
        <v>27393.23</v>
      </c>
      <c r="J131" t="s">
        <v>15</v>
      </c>
      <c r="K131" t="s">
        <v>16</v>
      </c>
    </row>
    <row r="132" spans="1:11" x14ac:dyDescent="0.25">
      <c r="A132" s="1">
        <v>45497</v>
      </c>
      <c r="B132" t="s">
        <v>18</v>
      </c>
      <c r="C132" t="s">
        <v>291</v>
      </c>
      <c r="D132">
        <v>5</v>
      </c>
      <c r="E132" t="s">
        <v>606</v>
      </c>
      <c r="F132" t="s">
        <v>35</v>
      </c>
      <c r="G132" t="s">
        <v>544</v>
      </c>
      <c r="I132">
        <v>27376.48</v>
      </c>
      <c r="J132" t="s">
        <v>15</v>
      </c>
      <c r="K132" t="s">
        <v>16</v>
      </c>
    </row>
    <row r="133" spans="1:11" x14ac:dyDescent="0.25">
      <c r="A133" s="1">
        <v>45496</v>
      </c>
      <c r="B133" t="s">
        <v>18</v>
      </c>
      <c r="C133" t="s">
        <v>292</v>
      </c>
      <c r="D133">
        <v>10</v>
      </c>
      <c r="E133" t="s">
        <v>606</v>
      </c>
      <c r="F133" t="s">
        <v>662</v>
      </c>
      <c r="G133" t="s">
        <v>590</v>
      </c>
      <c r="I133">
        <v>27371.48</v>
      </c>
      <c r="J133" t="s">
        <v>15</v>
      </c>
      <c r="K133" t="s">
        <v>16</v>
      </c>
    </row>
    <row r="134" spans="1:11" x14ac:dyDescent="0.25">
      <c r="A134" s="1">
        <v>45491</v>
      </c>
      <c r="B134" t="s">
        <v>10</v>
      </c>
      <c r="C134" t="s">
        <v>293</v>
      </c>
      <c r="D134">
        <v>-500</v>
      </c>
      <c r="E134" t="s">
        <v>12</v>
      </c>
      <c r="F134" t="s">
        <v>35</v>
      </c>
      <c r="G134" t="s">
        <v>572</v>
      </c>
      <c r="I134">
        <v>27361.48</v>
      </c>
      <c r="J134" t="s">
        <v>15</v>
      </c>
      <c r="K134" t="s">
        <v>16</v>
      </c>
    </row>
    <row r="135" spans="1:11" x14ac:dyDescent="0.25">
      <c r="A135" s="1">
        <v>45491</v>
      </c>
      <c r="B135" t="s">
        <v>10</v>
      </c>
      <c r="C135" t="s">
        <v>294</v>
      </c>
      <c r="D135">
        <v>-1090</v>
      </c>
      <c r="E135" t="s">
        <v>12</v>
      </c>
      <c r="F135" t="s">
        <v>54</v>
      </c>
      <c r="G135" t="s">
        <v>582</v>
      </c>
      <c r="I135">
        <v>27861.48</v>
      </c>
      <c r="J135" t="s">
        <v>15</v>
      </c>
      <c r="K135" t="s">
        <v>16</v>
      </c>
    </row>
    <row r="136" spans="1:11" x14ac:dyDescent="0.25">
      <c r="A136" s="1">
        <v>45491</v>
      </c>
      <c r="B136" t="s">
        <v>10</v>
      </c>
      <c r="C136" t="s">
        <v>295</v>
      </c>
      <c r="D136">
        <v>-45.99</v>
      </c>
      <c r="E136" t="s">
        <v>12</v>
      </c>
      <c r="F136" t="s">
        <v>45</v>
      </c>
      <c r="G136" t="s">
        <v>573</v>
      </c>
      <c r="I136">
        <v>28951.48</v>
      </c>
      <c r="J136" t="s">
        <v>15</v>
      </c>
      <c r="K136" t="s">
        <v>16</v>
      </c>
    </row>
    <row r="137" spans="1:11" x14ac:dyDescent="0.25">
      <c r="A137" s="1">
        <v>45491</v>
      </c>
      <c r="B137" t="s">
        <v>10</v>
      </c>
      <c r="C137" t="s">
        <v>296</v>
      </c>
      <c r="D137">
        <v>-3.1</v>
      </c>
      <c r="E137" t="s">
        <v>12</v>
      </c>
      <c r="F137" t="s">
        <v>88</v>
      </c>
      <c r="G137" t="s">
        <v>55</v>
      </c>
      <c r="I137">
        <v>28997.47</v>
      </c>
      <c r="J137" t="s">
        <v>15</v>
      </c>
      <c r="K137" t="s">
        <v>16</v>
      </c>
    </row>
    <row r="138" spans="1:11" x14ac:dyDescent="0.25">
      <c r="A138" s="1">
        <v>45491</v>
      </c>
      <c r="B138" t="s">
        <v>10</v>
      </c>
      <c r="C138" t="s">
        <v>297</v>
      </c>
      <c r="D138">
        <v>-1.55</v>
      </c>
      <c r="E138" t="s">
        <v>12</v>
      </c>
      <c r="F138" t="s">
        <v>102</v>
      </c>
      <c r="G138" t="s">
        <v>55</v>
      </c>
      <c r="I138">
        <v>29000.57</v>
      </c>
      <c r="J138" t="s">
        <v>15</v>
      </c>
      <c r="K138" t="s">
        <v>16</v>
      </c>
    </row>
    <row r="139" spans="1:11" x14ac:dyDescent="0.25">
      <c r="A139" s="1">
        <v>45491</v>
      </c>
      <c r="B139" t="s">
        <v>10</v>
      </c>
      <c r="C139" t="s">
        <v>298</v>
      </c>
      <c r="D139">
        <v>-1927.25</v>
      </c>
      <c r="E139" t="s">
        <v>12</v>
      </c>
      <c r="F139" t="s">
        <v>54</v>
      </c>
      <c r="G139" t="s">
        <v>574</v>
      </c>
      <c r="I139">
        <v>29002.12</v>
      </c>
      <c r="J139" t="s">
        <v>15</v>
      </c>
      <c r="K139" t="s">
        <v>16</v>
      </c>
    </row>
    <row r="140" spans="1:11" x14ac:dyDescent="0.25">
      <c r="A140" s="1">
        <v>45491</v>
      </c>
      <c r="B140" t="s">
        <v>18</v>
      </c>
      <c r="C140" t="s">
        <v>299</v>
      </c>
      <c r="D140">
        <v>33.5</v>
      </c>
      <c r="E140" t="s">
        <v>20</v>
      </c>
      <c r="F140" t="s">
        <v>21</v>
      </c>
      <c r="I140">
        <v>30929.37</v>
      </c>
      <c r="J140" t="s">
        <v>15</v>
      </c>
      <c r="K140" t="s">
        <v>16</v>
      </c>
    </row>
    <row r="141" spans="1:11" x14ac:dyDescent="0.25">
      <c r="A141" s="1">
        <v>45489</v>
      </c>
      <c r="B141" t="s">
        <v>18</v>
      </c>
      <c r="C141" t="s">
        <v>300</v>
      </c>
      <c r="D141">
        <v>60.77</v>
      </c>
      <c r="E141" t="s">
        <v>20</v>
      </c>
      <c r="F141" t="s">
        <v>21</v>
      </c>
      <c r="I141">
        <v>30895.87</v>
      </c>
      <c r="J141" t="s">
        <v>15</v>
      </c>
      <c r="K141" t="s">
        <v>16</v>
      </c>
    </row>
    <row r="142" spans="1:11" x14ac:dyDescent="0.25">
      <c r="A142" s="1">
        <v>45488</v>
      </c>
      <c r="B142" t="s">
        <v>18</v>
      </c>
      <c r="C142" t="s">
        <v>301</v>
      </c>
      <c r="D142">
        <v>386.05</v>
      </c>
      <c r="E142" t="s">
        <v>606</v>
      </c>
      <c r="F142" t="s">
        <v>662</v>
      </c>
      <c r="G142" t="s">
        <v>538</v>
      </c>
      <c r="I142">
        <v>30835.1</v>
      </c>
      <c r="J142" t="s">
        <v>15</v>
      </c>
      <c r="K142" t="s">
        <v>16</v>
      </c>
    </row>
    <row r="143" spans="1:11" x14ac:dyDescent="0.25">
      <c r="A143" s="1">
        <v>45488</v>
      </c>
      <c r="B143" t="s">
        <v>18</v>
      </c>
      <c r="C143" t="s">
        <v>302</v>
      </c>
      <c r="D143">
        <v>508.18</v>
      </c>
      <c r="E143" t="s">
        <v>20</v>
      </c>
      <c r="F143" t="s">
        <v>21</v>
      </c>
      <c r="I143">
        <v>30449.05</v>
      </c>
      <c r="J143" t="s">
        <v>15</v>
      </c>
      <c r="K143" t="s">
        <v>16</v>
      </c>
    </row>
    <row r="144" spans="1:11" x14ac:dyDescent="0.25">
      <c r="A144" s="1">
        <v>45485</v>
      </c>
      <c r="B144" t="s">
        <v>18</v>
      </c>
      <c r="C144" t="s">
        <v>303</v>
      </c>
      <c r="D144">
        <v>450.52</v>
      </c>
      <c r="E144" t="s">
        <v>20</v>
      </c>
      <c r="F144" t="s">
        <v>21</v>
      </c>
      <c r="I144">
        <v>29940.87</v>
      </c>
      <c r="J144" t="s">
        <v>15</v>
      </c>
      <c r="K144" t="s">
        <v>16</v>
      </c>
    </row>
    <row r="145" spans="1:11" x14ac:dyDescent="0.25">
      <c r="A145" s="1">
        <v>45484</v>
      </c>
      <c r="B145" t="s">
        <v>166</v>
      </c>
      <c r="C145">
        <v>100469</v>
      </c>
      <c r="D145">
        <v>10</v>
      </c>
      <c r="E145" t="s">
        <v>606</v>
      </c>
      <c r="F145" t="s">
        <v>662</v>
      </c>
      <c r="G145" t="s">
        <v>590</v>
      </c>
      <c r="I145">
        <v>29490.35</v>
      </c>
      <c r="J145" t="s">
        <v>15</v>
      </c>
      <c r="K145" t="s">
        <v>16</v>
      </c>
    </row>
    <row r="146" spans="1:11" x14ac:dyDescent="0.25">
      <c r="A146" s="1">
        <v>45484</v>
      </c>
      <c r="B146" t="s">
        <v>18</v>
      </c>
      <c r="C146" t="s">
        <v>304</v>
      </c>
      <c r="D146">
        <v>488.36</v>
      </c>
      <c r="E146" t="s">
        <v>20</v>
      </c>
      <c r="F146" t="s">
        <v>21</v>
      </c>
      <c r="I146">
        <v>29480.35</v>
      </c>
      <c r="J146" t="s">
        <v>15</v>
      </c>
      <c r="K146" t="s">
        <v>16</v>
      </c>
    </row>
    <row r="147" spans="1:11" x14ac:dyDescent="0.25">
      <c r="A147" s="1">
        <v>45483</v>
      </c>
      <c r="B147" t="s">
        <v>18</v>
      </c>
      <c r="C147" t="s">
        <v>305</v>
      </c>
      <c r="D147">
        <v>203.56</v>
      </c>
      <c r="E147" t="s">
        <v>20</v>
      </c>
      <c r="F147" t="s">
        <v>21</v>
      </c>
      <c r="I147">
        <v>28991.99</v>
      </c>
      <c r="J147" t="s">
        <v>15</v>
      </c>
      <c r="K147" t="s">
        <v>16</v>
      </c>
    </row>
    <row r="148" spans="1:11" x14ac:dyDescent="0.25">
      <c r="A148" s="1">
        <v>45483</v>
      </c>
      <c r="B148" t="s">
        <v>18</v>
      </c>
      <c r="C148" t="s">
        <v>306</v>
      </c>
      <c r="D148">
        <v>16.86</v>
      </c>
      <c r="E148" t="s">
        <v>20</v>
      </c>
      <c r="F148" t="s">
        <v>21</v>
      </c>
      <c r="I148">
        <v>28788.43</v>
      </c>
      <c r="J148" t="s">
        <v>15</v>
      </c>
      <c r="K148" t="s">
        <v>16</v>
      </c>
    </row>
    <row r="149" spans="1:11" x14ac:dyDescent="0.25">
      <c r="A149" s="1">
        <v>45482</v>
      </c>
      <c r="B149" t="s">
        <v>18</v>
      </c>
      <c r="C149" t="s">
        <v>307</v>
      </c>
      <c r="D149">
        <v>16.75</v>
      </c>
      <c r="E149" t="s">
        <v>20</v>
      </c>
      <c r="F149" t="s">
        <v>21</v>
      </c>
      <c r="I149">
        <v>28771.57</v>
      </c>
      <c r="J149" t="s">
        <v>15</v>
      </c>
      <c r="K149" t="s">
        <v>16</v>
      </c>
    </row>
    <row r="150" spans="1:11" x14ac:dyDescent="0.25">
      <c r="A150" s="1">
        <v>45482</v>
      </c>
      <c r="B150" t="s">
        <v>18</v>
      </c>
      <c r="C150" t="s">
        <v>308</v>
      </c>
      <c r="D150">
        <v>74.09</v>
      </c>
      <c r="E150" t="s">
        <v>20</v>
      </c>
      <c r="F150" t="s">
        <v>21</v>
      </c>
      <c r="I150">
        <v>28754.82</v>
      </c>
      <c r="J150" t="s">
        <v>15</v>
      </c>
      <c r="K150" t="s">
        <v>16</v>
      </c>
    </row>
    <row r="151" spans="1:11" x14ac:dyDescent="0.25">
      <c r="A151" s="1">
        <v>45481</v>
      </c>
      <c r="B151" t="s">
        <v>18</v>
      </c>
      <c r="C151" t="s">
        <v>309</v>
      </c>
      <c r="D151">
        <v>101.51</v>
      </c>
      <c r="E151" t="s">
        <v>20</v>
      </c>
      <c r="F151" t="s">
        <v>21</v>
      </c>
      <c r="I151">
        <v>28680.73</v>
      </c>
      <c r="J151" t="s">
        <v>15</v>
      </c>
      <c r="K151" t="s">
        <v>16</v>
      </c>
    </row>
    <row r="152" spans="1:11" x14ac:dyDescent="0.25">
      <c r="A152" s="1">
        <v>45478</v>
      </c>
      <c r="B152" t="s">
        <v>18</v>
      </c>
      <c r="C152" t="s">
        <v>310</v>
      </c>
      <c r="D152">
        <v>54.56</v>
      </c>
      <c r="E152" t="s">
        <v>20</v>
      </c>
      <c r="F152" t="s">
        <v>21</v>
      </c>
      <c r="I152">
        <v>28579.22</v>
      </c>
      <c r="J152" t="s">
        <v>15</v>
      </c>
      <c r="K152" t="s">
        <v>16</v>
      </c>
    </row>
    <row r="153" spans="1:11" x14ac:dyDescent="0.25">
      <c r="A153" s="1">
        <v>45478</v>
      </c>
      <c r="B153" t="s">
        <v>18</v>
      </c>
      <c r="C153" t="s">
        <v>311</v>
      </c>
      <c r="D153">
        <v>16.75</v>
      </c>
      <c r="E153" t="s">
        <v>20</v>
      </c>
      <c r="F153" t="s">
        <v>21</v>
      </c>
      <c r="I153">
        <v>28524.66</v>
      </c>
      <c r="J153" t="s">
        <v>15</v>
      </c>
      <c r="K153" t="s">
        <v>16</v>
      </c>
    </row>
    <row r="154" spans="1:11" x14ac:dyDescent="0.25">
      <c r="A154" s="1">
        <v>45477</v>
      </c>
      <c r="B154" t="s">
        <v>18</v>
      </c>
      <c r="C154" t="s">
        <v>312</v>
      </c>
      <c r="D154">
        <v>96</v>
      </c>
      <c r="E154" t="s">
        <v>606</v>
      </c>
      <c r="F154" t="s">
        <v>23</v>
      </c>
      <c r="I154">
        <v>28507.91</v>
      </c>
      <c r="J154" t="s">
        <v>15</v>
      </c>
      <c r="K154" t="s">
        <v>16</v>
      </c>
    </row>
    <row r="155" spans="1:11" x14ac:dyDescent="0.25">
      <c r="A155" s="1">
        <v>45477</v>
      </c>
      <c r="B155" t="s">
        <v>18</v>
      </c>
      <c r="C155" t="s">
        <v>313</v>
      </c>
      <c r="D155">
        <v>331.06</v>
      </c>
      <c r="E155" t="s">
        <v>20</v>
      </c>
      <c r="F155" t="s">
        <v>21</v>
      </c>
      <c r="I155">
        <v>28411.91</v>
      </c>
      <c r="J155" t="s">
        <v>15</v>
      </c>
      <c r="K155" t="s">
        <v>16</v>
      </c>
    </row>
    <row r="156" spans="1:11" x14ac:dyDescent="0.25">
      <c r="A156" s="1">
        <v>45476</v>
      </c>
      <c r="B156" t="s">
        <v>10</v>
      </c>
      <c r="C156" t="s">
        <v>314</v>
      </c>
      <c r="D156">
        <v>-186.15</v>
      </c>
      <c r="E156" t="s">
        <v>12</v>
      </c>
      <c r="F156" t="s">
        <v>35</v>
      </c>
      <c r="G156" t="s">
        <v>583</v>
      </c>
      <c r="I156">
        <v>28080.85</v>
      </c>
      <c r="J156" t="s">
        <v>15</v>
      </c>
      <c r="K156" t="s">
        <v>16</v>
      </c>
    </row>
    <row r="157" spans="1:11" x14ac:dyDescent="0.25">
      <c r="A157" s="1">
        <v>45476</v>
      </c>
      <c r="B157" t="s">
        <v>18</v>
      </c>
      <c r="C157" t="s">
        <v>315</v>
      </c>
      <c r="D157">
        <v>106.53</v>
      </c>
      <c r="E157" t="s">
        <v>20</v>
      </c>
      <c r="F157" t="s">
        <v>21</v>
      </c>
      <c r="I157">
        <v>28267</v>
      </c>
      <c r="J157" t="s">
        <v>15</v>
      </c>
      <c r="K157" t="s">
        <v>16</v>
      </c>
    </row>
    <row r="158" spans="1:11" x14ac:dyDescent="0.25">
      <c r="A158" s="1">
        <v>45475</v>
      </c>
      <c r="B158" t="s">
        <v>18</v>
      </c>
      <c r="C158" t="s">
        <v>316</v>
      </c>
      <c r="D158">
        <v>6.81</v>
      </c>
      <c r="E158" t="s">
        <v>20</v>
      </c>
      <c r="F158" t="s">
        <v>21</v>
      </c>
      <c r="I158">
        <v>28160.47</v>
      </c>
      <c r="J158" t="s">
        <v>15</v>
      </c>
      <c r="K158" t="s">
        <v>16</v>
      </c>
    </row>
    <row r="159" spans="1:11" x14ac:dyDescent="0.25">
      <c r="A159" s="1">
        <v>45474</v>
      </c>
      <c r="B159" t="s">
        <v>65</v>
      </c>
      <c r="C159" t="s">
        <v>317</v>
      </c>
      <c r="D159">
        <v>-200</v>
      </c>
      <c r="E159" t="s">
        <v>12</v>
      </c>
      <c r="F159" t="s">
        <v>67</v>
      </c>
      <c r="I159">
        <v>28153.66</v>
      </c>
      <c r="J159" t="s">
        <v>15</v>
      </c>
      <c r="K159" t="s">
        <v>16</v>
      </c>
    </row>
    <row r="160" spans="1:11" x14ac:dyDescent="0.25">
      <c r="A160" s="1">
        <v>45474</v>
      </c>
      <c r="B160" t="s">
        <v>18</v>
      </c>
      <c r="C160" t="s">
        <v>318</v>
      </c>
      <c r="D160">
        <v>174.32</v>
      </c>
      <c r="E160" t="s">
        <v>20</v>
      </c>
      <c r="F160" t="s">
        <v>21</v>
      </c>
      <c r="I160">
        <v>28353.66</v>
      </c>
      <c r="J160" t="s">
        <v>15</v>
      </c>
      <c r="K160" t="s">
        <v>16</v>
      </c>
    </row>
    <row r="161" spans="1:11" x14ac:dyDescent="0.25">
      <c r="A161" s="1">
        <v>45471</v>
      </c>
      <c r="B161" t="s">
        <v>18</v>
      </c>
      <c r="C161" t="s">
        <v>319</v>
      </c>
      <c r="D161">
        <v>1.97</v>
      </c>
      <c r="E161" t="s">
        <v>20</v>
      </c>
      <c r="F161" t="s">
        <v>21</v>
      </c>
      <c r="I161">
        <v>28179.34</v>
      </c>
      <c r="J161" t="s">
        <v>15</v>
      </c>
      <c r="K161" t="s">
        <v>16</v>
      </c>
    </row>
    <row r="162" spans="1:11" x14ac:dyDescent="0.25">
      <c r="A162" s="1">
        <v>45471</v>
      </c>
      <c r="B162" t="s">
        <v>18</v>
      </c>
      <c r="C162" t="s">
        <v>320</v>
      </c>
      <c r="D162">
        <v>95.33</v>
      </c>
      <c r="E162" t="s">
        <v>20</v>
      </c>
      <c r="F162" t="s">
        <v>21</v>
      </c>
      <c r="I162">
        <v>28177.37</v>
      </c>
      <c r="J162" t="s">
        <v>15</v>
      </c>
      <c r="K162" t="s">
        <v>16</v>
      </c>
    </row>
    <row r="163" spans="1:11" x14ac:dyDescent="0.25">
      <c r="A163" s="1">
        <v>45470</v>
      </c>
      <c r="B163" t="s">
        <v>166</v>
      </c>
      <c r="C163">
        <v>100468</v>
      </c>
      <c r="D163">
        <v>40</v>
      </c>
      <c r="E163" t="s">
        <v>606</v>
      </c>
      <c r="F163" t="s">
        <v>662</v>
      </c>
      <c r="G163" t="s">
        <v>590</v>
      </c>
      <c r="I163">
        <v>28082.04</v>
      </c>
      <c r="J163" t="s">
        <v>15</v>
      </c>
      <c r="K163" t="s">
        <v>16</v>
      </c>
    </row>
    <row r="164" spans="1:11" x14ac:dyDescent="0.25">
      <c r="A164" s="1">
        <v>45470</v>
      </c>
      <c r="B164" t="s">
        <v>18</v>
      </c>
      <c r="C164" t="s">
        <v>321</v>
      </c>
      <c r="D164">
        <v>99.6</v>
      </c>
      <c r="E164" t="s">
        <v>20</v>
      </c>
      <c r="F164" t="s">
        <v>21</v>
      </c>
      <c r="I164">
        <v>28042.04</v>
      </c>
      <c r="J164" t="s">
        <v>15</v>
      </c>
      <c r="K164" t="s">
        <v>16</v>
      </c>
    </row>
    <row r="165" spans="1:11" x14ac:dyDescent="0.25">
      <c r="A165" s="1">
        <v>45469</v>
      </c>
      <c r="B165" t="s">
        <v>18</v>
      </c>
      <c r="C165" t="s">
        <v>322</v>
      </c>
      <c r="D165">
        <v>47.14</v>
      </c>
      <c r="E165" t="s">
        <v>20</v>
      </c>
      <c r="F165" t="s">
        <v>21</v>
      </c>
      <c r="I165">
        <v>27942.44</v>
      </c>
      <c r="J165" t="s">
        <v>15</v>
      </c>
      <c r="K165" t="s">
        <v>16</v>
      </c>
    </row>
    <row r="166" spans="1:11" x14ac:dyDescent="0.25">
      <c r="A166" s="1">
        <v>45469</v>
      </c>
      <c r="B166" t="s">
        <v>18</v>
      </c>
      <c r="C166" t="s">
        <v>323</v>
      </c>
      <c r="D166">
        <v>16.75</v>
      </c>
      <c r="E166" t="s">
        <v>20</v>
      </c>
      <c r="F166" t="s">
        <v>21</v>
      </c>
      <c r="I166">
        <v>27895.3</v>
      </c>
      <c r="J166" t="s">
        <v>15</v>
      </c>
      <c r="K166" t="s">
        <v>16</v>
      </c>
    </row>
    <row r="167" spans="1:11" x14ac:dyDescent="0.25">
      <c r="A167" s="1">
        <v>45468</v>
      </c>
      <c r="B167" t="s">
        <v>18</v>
      </c>
      <c r="C167" t="s">
        <v>324</v>
      </c>
      <c r="D167">
        <v>20.96</v>
      </c>
      <c r="E167" t="s">
        <v>20</v>
      </c>
      <c r="F167" t="s">
        <v>21</v>
      </c>
      <c r="I167">
        <v>27878.55</v>
      </c>
      <c r="J167" t="s">
        <v>15</v>
      </c>
      <c r="K167" t="s">
        <v>16</v>
      </c>
    </row>
    <row r="168" spans="1:11" x14ac:dyDescent="0.25">
      <c r="A168" s="1">
        <v>45468</v>
      </c>
      <c r="B168" t="s">
        <v>18</v>
      </c>
      <c r="C168" t="s">
        <v>325</v>
      </c>
      <c r="D168">
        <v>400</v>
      </c>
      <c r="E168" t="s">
        <v>606</v>
      </c>
      <c r="F168" t="s">
        <v>54</v>
      </c>
      <c r="G168" t="s">
        <v>586</v>
      </c>
      <c r="I168">
        <v>27857.59</v>
      </c>
      <c r="J168" t="s">
        <v>15</v>
      </c>
      <c r="K168" t="s">
        <v>16</v>
      </c>
    </row>
    <row r="169" spans="1:11" x14ac:dyDescent="0.25">
      <c r="A169" s="1">
        <v>45467</v>
      </c>
      <c r="B169" t="s">
        <v>18</v>
      </c>
      <c r="C169" t="s">
        <v>326</v>
      </c>
      <c r="D169">
        <v>116.04</v>
      </c>
      <c r="E169" t="s">
        <v>20</v>
      </c>
      <c r="F169" t="s">
        <v>21</v>
      </c>
      <c r="I169">
        <v>27457.59</v>
      </c>
      <c r="J169" t="s">
        <v>15</v>
      </c>
      <c r="K169" t="s">
        <v>16</v>
      </c>
    </row>
    <row r="170" spans="1:11" x14ac:dyDescent="0.25">
      <c r="A170" s="1">
        <v>45464</v>
      </c>
      <c r="B170" t="s">
        <v>18</v>
      </c>
      <c r="C170" t="s">
        <v>327</v>
      </c>
      <c r="D170">
        <v>92.09</v>
      </c>
      <c r="E170" t="s">
        <v>20</v>
      </c>
      <c r="F170" t="s">
        <v>21</v>
      </c>
      <c r="I170">
        <v>27341.55</v>
      </c>
      <c r="J170" t="s">
        <v>15</v>
      </c>
      <c r="K170" t="s">
        <v>16</v>
      </c>
    </row>
    <row r="171" spans="1:11" x14ac:dyDescent="0.25">
      <c r="A171" s="1">
        <v>45463</v>
      </c>
      <c r="B171" t="s">
        <v>18</v>
      </c>
      <c r="C171" t="s">
        <v>328</v>
      </c>
      <c r="D171">
        <v>155.65</v>
      </c>
      <c r="E171" t="s">
        <v>20</v>
      </c>
      <c r="F171" t="s">
        <v>21</v>
      </c>
      <c r="I171">
        <v>27249.46</v>
      </c>
      <c r="J171" t="s">
        <v>15</v>
      </c>
      <c r="K171" t="s">
        <v>16</v>
      </c>
    </row>
    <row r="172" spans="1:11" x14ac:dyDescent="0.25">
      <c r="A172" s="1">
        <v>45462</v>
      </c>
      <c r="B172" t="s">
        <v>18</v>
      </c>
      <c r="C172" t="s">
        <v>329</v>
      </c>
      <c r="D172">
        <v>12</v>
      </c>
      <c r="E172" t="s">
        <v>606</v>
      </c>
      <c r="F172" t="s">
        <v>35</v>
      </c>
      <c r="G172" t="s">
        <v>544</v>
      </c>
      <c r="I172">
        <v>27093.81</v>
      </c>
      <c r="J172" t="s">
        <v>15</v>
      </c>
      <c r="K172" t="s">
        <v>16</v>
      </c>
    </row>
    <row r="173" spans="1:11" x14ac:dyDescent="0.25">
      <c r="A173" s="1">
        <v>45462</v>
      </c>
      <c r="B173" t="s">
        <v>18</v>
      </c>
      <c r="C173" t="s">
        <v>330</v>
      </c>
      <c r="D173">
        <v>16.75</v>
      </c>
      <c r="E173" t="s">
        <v>20</v>
      </c>
      <c r="F173" t="s">
        <v>21</v>
      </c>
      <c r="I173">
        <v>27081.81</v>
      </c>
      <c r="J173" t="s">
        <v>15</v>
      </c>
      <c r="K173" t="s">
        <v>16</v>
      </c>
    </row>
    <row r="174" spans="1:11" x14ac:dyDescent="0.25">
      <c r="A174" s="1">
        <v>45462</v>
      </c>
      <c r="B174" t="s">
        <v>18</v>
      </c>
      <c r="C174" t="s">
        <v>331</v>
      </c>
      <c r="D174">
        <v>16.690000000000001</v>
      </c>
      <c r="E174" t="s">
        <v>20</v>
      </c>
      <c r="F174" t="s">
        <v>21</v>
      </c>
      <c r="I174">
        <v>27065.06</v>
      </c>
      <c r="J174" t="s">
        <v>15</v>
      </c>
      <c r="K174" t="s">
        <v>16</v>
      </c>
    </row>
    <row r="175" spans="1:11" x14ac:dyDescent="0.25">
      <c r="A175" s="1">
        <v>45461</v>
      </c>
      <c r="B175" t="s">
        <v>18</v>
      </c>
      <c r="C175" t="s">
        <v>332</v>
      </c>
      <c r="D175">
        <v>60.77</v>
      </c>
      <c r="E175" t="s">
        <v>20</v>
      </c>
      <c r="F175" t="s">
        <v>21</v>
      </c>
      <c r="I175">
        <v>27048.37</v>
      </c>
      <c r="J175" t="s">
        <v>15</v>
      </c>
      <c r="K175" t="s">
        <v>16</v>
      </c>
    </row>
    <row r="176" spans="1:11" x14ac:dyDescent="0.25">
      <c r="A176" s="1">
        <v>45460</v>
      </c>
      <c r="B176" t="s">
        <v>10</v>
      </c>
      <c r="C176" t="s">
        <v>333</v>
      </c>
      <c r="D176">
        <v>-13.99</v>
      </c>
      <c r="E176" t="s">
        <v>12</v>
      </c>
      <c r="F176" t="s">
        <v>45</v>
      </c>
      <c r="G176" t="s">
        <v>584</v>
      </c>
      <c r="I176">
        <v>26987.599999999999</v>
      </c>
      <c r="J176" t="s">
        <v>15</v>
      </c>
      <c r="K176" t="s">
        <v>16</v>
      </c>
    </row>
    <row r="177" spans="1:11" x14ac:dyDescent="0.25">
      <c r="A177" s="1">
        <v>45460</v>
      </c>
      <c r="B177" t="s">
        <v>10</v>
      </c>
      <c r="C177" t="s">
        <v>334</v>
      </c>
      <c r="D177">
        <v>-10</v>
      </c>
      <c r="E177" t="s">
        <v>12</v>
      </c>
      <c r="F177" t="s">
        <v>102</v>
      </c>
      <c r="G177" t="s">
        <v>575</v>
      </c>
      <c r="I177">
        <v>27001.59</v>
      </c>
      <c r="J177" t="s">
        <v>15</v>
      </c>
      <c r="K177" t="s">
        <v>16</v>
      </c>
    </row>
    <row r="178" spans="1:11" x14ac:dyDescent="0.25">
      <c r="A178" s="1">
        <v>45460</v>
      </c>
      <c r="B178" t="s">
        <v>18</v>
      </c>
      <c r="C178" t="s">
        <v>335</v>
      </c>
      <c r="D178">
        <v>16.86</v>
      </c>
      <c r="E178" t="s">
        <v>20</v>
      </c>
      <c r="F178" t="s">
        <v>21</v>
      </c>
      <c r="I178">
        <v>27011.59</v>
      </c>
      <c r="J178" t="s">
        <v>15</v>
      </c>
      <c r="K178" t="s">
        <v>16</v>
      </c>
    </row>
    <row r="179" spans="1:11" x14ac:dyDescent="0.25">
      <c r="A179" s="1">
        <v>45460</v>
      </c>
      <c r="B179" t="s">
        <v>18</v>
      </c>
      <c r="C179" t="s">
        <v>336</v>
      </c>
      <c r="D179">
        <v>66.61</v>
      </c>
      <c r="E179" t="s">
        <v>20</v>
      </c>
      <c r="F179" t="s">
        <v>21</v>
      </c>
      <c r="I179">
        <v>26994.73</v>
      </c>
      <c r="J179" t="s">
        <v>15</v>
      </c>
      <c r="K179" t="s">
        <v>16</v>
      </c>
    </row>
    <row r="180" spans="1:11" x14ac:dyDescent="0.25">
      <c r="A180" s="1">
        <v>45457</v>
      </c>
      <c r="B180" t="s">
        <v>10</v>
      </c>
      <c r="C180" t="s">
        <v>337</v>
      </c>
      <c r="D180">
        <v>-78</v>
      </c>
      <c r="E180" t="s">
        <v>12</v>
      </c>
      <c r="F180" t="s">
        <v>45</v>
      </c>
      <c r="G180" t="s">
        <v>585</v>
      </c>
      <c r="I180">
        <v>26928.12</v>
      </c>
      <c r="J180" t="s">
        <v>15</v>
      </c>
      <c r="K180" t="s">
        <v>16</v>
      </c>
    </row>
    <row r="181" spans="1:11" x14ac:dyDescent="0.25">
      <c r="A181" s="1">
        <v>45457</v>
      </c>
      <c r="B181" t="s">
        <v>18</v>
      </c>
      <c r="C181" t="s">
        <v>338</v>
      </c>
      <c r="D181">
        <v>130.58000000000001</v>
      </c>
      <c r="E181" t="s">
        <v>20</v>
      </c>
      <c r="F181" t="s">
        <v>21</v>
      </c>
      <c r="I181">
        <v>27006.12</v>
      </c>
      <c r="J181" t="s">
        <v>15</v>
      </c>
      <c r="K181" t="s">
        <v>16</v>
      </c>
    </row>
    <row r="182" spans="1:11" x14ac:dyDescent="0.25">
      <c r="A182" s="1">
        <v>45456</v>
      </c>
      <c r="B182" t="s">
        <v>10</v>
      </c>
      <c r="C182" t="s">
        <v>339</v>
      </c>
      <c r="D182">
        <v>-564</v>
      </c>
      <c r="E182" t="s">
        <v>12</v>
      </c>
      <c r="F182" t="s">
        <v>35</v>
      </c>
      <c r="G182" t="s">
        <v>581</v>
      </c>
      <c r="I182">
        <v>26875.54</v>
      </c>
      <c r="J182" t="s">
        <v>15</v>
      </c>
      <c r="K182" t="s">
        <v>16</v>
      </c>
    </row>
    <row r="183" spans="1:11" x14ac:dyDescent="0.25">
      <c r="A183" s="1">
        <v>45456</v>
      </c>
      <c r="B183" t="s">
        <v>18</v>
      </c>
      <c r="C183" t="s">
        <v>340</v>
      </c>
      <c r="D183">
        <v>35.47</v>
      </c>
      <c r="E183" t="s">
        <v>20</v>
      </c>
      <c r="F183" t="s">
        <v>21</v>
      </c>
      <c r="I183">
        <v>27439.54</v>
      </c>
      <c r="J183" t="s">
        <v>15</v>
      </c>
      <c r="K183" t="s">
        <v>16</v>
      </c>
    </row>
    <row r="184" spans="1:11" x14ac:dyDescent="0.25">
      <c r="A184" s="1">
        <v>45456</v>
      </c>
      <c r="B184" t="s">
        <v>18</v>
      </c>
      <c r="C184" t="s">
        <v>341</v>
      </c>
      <c r="D184">
        <v>479.99</v>
      </c>
      <c r="E184" t="s">
        <v>20</v>
      </c>
      <c r="F184" t="s">
        <v>21</v>
      </c>
      <c r="I184">
        <v>27404.07</v>
      </c>
      <c r="J184" t="s">
        <v>15</v>
      </c>
      <c r="K184" t="s">
        <v>16</v>
      </c>
    </row>
    <row r="185" spans="1:11" x14ac:dyDescent="0.25">
      <c r="A185" s="1">
        <v>45455</v>
      </c>
      <c r="B185" t="s">
        <v>18</v>
      </c>
      <c r="C185" t="s">
        <v>342</v>
      </c>
      <c r="D185">
        <v>100.04</v>
      </c>
      <c r="E185" t="s">
        <v>20</v>
      </c>
      <c r="F185" t="s">
        <v>21</v>
      </c>
      <c r="I185">
        <v>26924.080000000002</v>
      </c>
      <c r="J185" t="s">
        <v>15</v>
      </c>
      <c r="K185" t="s">
        <v>16</v>
      </c>
    </row>
    <row r="186" spans="1:11" x14ac:dyDescent="0.25">
      <c r="A186" s="1">
        <v>45455</v>
      </c>
      <c r="B186" t="s">
        <v>18</v>
      </c>
      <c r="C186" t="s">
        <v>343</v>
      </c>
      <c r="D186">
        <v>19.71</v>
      </c>
      <c r="E186" t="s">
        <v>20</v>
      </c>
      <c r="F186" t="s">
        <v>21</v>
      </c>
      <c r="I186">
        <v>26824.04</v>
      </c>
      <c r="J186" t="s">
        <v>15</v>
      </c>
      <c r="K186" t="s">
        <v>16</v>
      </c>
    </row>
    <row r="187" spans="1:11" x14ac:dyDescent="0.25">
      <c r="A187" s="1">
        <v>45454</v>
      </c>
      <c r="B187" t="s">
        <v>18</v>
      </c>
      <c r="C187" t="s">
        <v>344</v>
      </c>
      <c r="D187">
        <v>48</v>
      </c>
      <c r="E187" t="s">
        <v>20</v>
      </c>
      <c r="F187" t="s">
        <v>21</v>
      </c>
      <c r="I187">
        <v>26804.33</v>
      </c>
      <c r="J187" t="s">
        <v>15</v>
      </c>
      <c r="K187" t="s">
        <v>16</v>
      </c>
    </row>
    <row r="188" spans="1:11" x14ac:dyDescent="0.25">
      <c r="A188" s="1">
        <v>45453</v>
      </c>
      <c r="B188" t="s">
        <v>10</v>
      </c>
      <c r="C188" t="s">
        <v>345</v>
      </c>
      <c r="D188">
        <v>-15</v>
      </c>
      <c r="E188" t="s">
        <v>12</v>
      </c>
      <c r="F188" t="s">
        <v>102</v>
      </c>
      <c r="G188" t="s">
        <v>560</v>
      </c>
      <c r="I188">
        <v>26756.33</v>
      </c>
      <c r="J188" t="s">
        <v>15</v>
      </c>
      <c r="K188" t="s">
        <v>16</v>
      </c>
    </row>
    <row r="189" spans="1:11" x14ac:dyDescent="0.25">
      <c r="A189" s="1">
        <v>45453</v>
      </c>
      <c r="B189" t="s">
        <v>10</v>
      </c>
      <c r="C189" t="s">
        <v>346</v>
      </c>
      <c r="D189">
        <v>-34</v>
      </c>
      <c r="E189" t="s">
        <v>12</v>
      </c>
      <c r="F189" t="s">
        <v>57</v>
      </c>
      <c r="I189">
        <v>26771.33</v>
      </c>
      <c r="J189" t="s">
        <v>15</v>
      </c>
      <c r="K189" t="s">
        <v>16</v>
      </c>
    </row>
    <row r="190" spans="1:11" x14ac:dyDescent="0.25">
      <c r="A190" s="1">
        <v>45453</v>
      </c>
      <c r="B190" t="s">
        <v>10</v>
      </c>
      <c r="C190" t="s">
        <v>347</v>
      </c>
      <c r="D190">
        <v>-13</v>
      </c>
      <c r="E190" t="s">
        <v>12</v>
      </c>
      <c r="F190" t="s">
        <v>88</v>
      </c>
      <c r="G190" t="s">
        <v>141</v>
      </c>
      <c r="I190">
        <v>26805.33</v>
      </c>
      <c r="J190" t="s">
        <v>15</v>
      </c>
      <c r="K190" t="s">
        <v>16</v>
      </c>
    </row>
    <row r="191" spans="1:11" x14ac:dyDescent="0.25">
      <c r="A191" s="1">
        <v>45453</v>
      </c>
      <c r="B191" t="s">
        <v>10</v>
      </c>
      <c r="C191" t="s">
        <v>348</v>
      </c>
      <c r="D191">
        <v>-2250</v>
      </c>
      <c r="E191" t="s">
        <v>12</v>
      </c>
      <c r="F191" t="s">
        <v>54</v>
      </c>
      <c r="G191" t="s">
        <v>563</v>
      </c>
      <c r="I191">
        <v>26818.33</v>
      </c>
      <c r="J191" t="s">
        <v>15</v>
      </c>
      <c r="K191" t="s">
        <v>16</v>
      </c>
    </row>
    <row r="192" spans="1:11" x14ac:dyDescent="0.25">
      <c r="A192" s="1">
        <v>45453</v>
      </c>
      <c r="B192" t="s">
        <v>10</v>
      </c>
      <c r="C192" t="s">
        <v>349</v>
      </c>
      <c r="D192">
        <v>-25</v>
      </c>
      <c r="E192" t="s">
        <v>12</v>
      </c>
      <c r="F192" t="s">
        <v>102</v>
      </c>
      <c r="G192" t="s">
        <v>568</v>
      </c>
      <c r="I192">
        <v>29068.33</v>
      </c>
      <c r="J192" t="s">
        <v>15</v>
      </c>
      <c r="K192" t="s">
        <v>16</v>
      </c>
    </row>
    <row r="193" spans="1:11" x14ac:dyDescent="0.25">
      <c r="A193" s="1">
        <v>45453</v>
      </c>
      <c r="B193" t="s">
        <v>10</v>
      </c>
      <c r="C193" t="s">
        <v>350</v>
      </c>
      <c r="D193">
        <v>-41.47</v>
      </c>
      <c r="E193" t="s">
        <v>12</v>
      </c>
      <c r="F193" t="s">
        <v>102</v>
      </c>
      <c r="G193" t="s">
        <v>562</v>
      </c>
      <c r="I193">
        <v>29093.33</v>
      </c>
      <c r="J193" t="s">
        <v>15</v>
      </c>
      <c r="K193" t="s">
        <v>16</v>
      </c>
    </row>
    <row r="194" spans="1:11" x14ac:dyDescent="0.25">
      <c r="A194" s="1">
        <v>45453</v>
      </c>
      <c r="B194" t="s">
        <v>10</v>
      </c>
      <c r="C194" t="s">
        <v>351</v>
      </c>
      <c r="D194">
        <v>-15</v>
      </c>
      <c r="E194" t="s">
        <v>12</v>
      </c>
      <c r="F194" t="s">
        <v>102</v>
      </c>
      <c r="G194" t="s">
        <v>560</v>
      </c>
      <c r="I194">
        <v>29134.799999999999</v>
      </c>
      <c r="J194" t="s">
        <v>15</v>
      </c>
      <c r="K194" t="s">
        <v>16</v>
      </c>
    </row>
    <row r="195" spans="1:11" x14ac:dyDescent="0.25">
      <c r="A195" s="1">
        <v>45453</v>
      </c>
      <c r="B195" t="s">
        <v>10</v>
      </c>
      <c r="C195" t="s">
        <v>352</v>
      </c>
      <c r="D195">
        <v>-307</v>
      </c>
      <c r="E195" t="s">
        <v>12</v>
      </c>
      <c r="F195" t="s">
        <v>80</v>
      </c>
      <c r="I195">
        <v>29149.8</v>
      </c>
      <c r="J195" t="s">
        <v>15</v>
      </c>
      <c r="K195" t="s">
        <v>16</v>
      </c>
    </row>
    <row r="196" spans="1:11" x14ac:dyDescent="0.25">
      <c r="A196" s="1">
        <v>45453</v>
      </c>
      <c r="B196" t="s">
        <v>18</v>
      </c>
      <c r="C196" t="s">
        <v>353</v>
      </c>
      <c r="D196">
        <v>98.33</v>
      </c>
      <c r="E196" t="s">
        <v>20</v>
      </c>
      <c r="F196" t="s">
        <v>21</v>
      </c>
      <c r="I196">
        <v>29456.799999999999</v>
      </c>
      <c r="J196" t="s">
        <v>15</v>
      </c>
      <c r="K196" t="s">
        <v>16</v>
      </c>
    </row>
    <row r="197" spans="1:11" x14ac:dyDescent="0.25">
      <c r="A197" s="1">
        <v>45450</v>
      </c>
      <c r="B197" t="s">
        <v>18</v>
      </c>
      <c r="C197" t="s">
        <v>354</v>
      </c>
      <c r="D197">
        <v>137.18</v>
      </c>
      <c r="E197" t="s">
        <v>20</v>
      </c>
      <c r="F197" t="s">
        <v>21</v>
      </c>
      <c r="I197">
        <v>29358.47</v>
      </c>
      <c r="J197" t="s">
        <v>15</v>
      </c>
      <c r="K197" t="s">
        <v>16</v>
      </c>
    </row>
    <row r="198" spans="1:11" x14ac:dyDescent="0.25">
      <c r="A198" s="1">
        <v>45449</v>
      </c>
      <c r="B198" t="s">
        <v>10</v>
      </c>
      <c r="C198" t="s">
        <v>355</v>
      </c>
      <c r="D198">
        <v>-170</v>
      </c>
      <c r="E198" t="s">
        <v>12</v>
      </c>
      <c r="F198" t="s">
        <v>35</v>
      </c>
      <c r="G198" t="s">
        <v>581</v>
      </c>
      <c r="I198">
        <v>29221.29</v>
      </c>
      <c r="J198" t="s">
        <v>15</v>
      </c>
      <c r="K198" t="s">
        <v>16</v>
      </c>
    </row>
    <row r="199" spans="1:11" x14ac:dyDescent="0.25">
      <c r="A199" s="1">
        <v>45449</v>
      </c>
      <c r="B199" t="s">
        <v>18</v>
      </c>
      <c r="C199" t="s">
        <v>356</v>
      </c>
      <c r="D199">
        <v>17.84</v>
      </c>
      <c r="E199" t="s">
        <v>20</v>
      </c>
      <c r="F199" t="s">
        <v>21</v>
      </c>
      <c r="I199">
        <v>29391.29</v>
      </c>
      <c r="J199" t="s">
        <v>15</v>
      </c>
      <c r="K199" t="s">
        <v>16</v>
      </c>
    </row>
    <row r="200" spans="1:11" x14ac:dyDescent="0.25">
      <c r="A200" s="1">
        <v>45449</v>
      </c>
      <c r="B200" t="s">
        <v>18</v>
      </c>
      <c r="C200" t="s">
        <v>357</v>
      </c>
      <c r="D200">
        <v>212.83</v>
      </c>
      <c r="E200" t="s">
        <v>20</v>
      </c>
      <c r="F200" t="s">
        <v>21</v>
      </c>
      <c r="I200">
        <v>29373.45</v>
      </c>
      <c r="J200" t="s">
        <v>15</v>
      </c>
      <c r="K200" t="s">
        <v>16</v>
      </c>
    </row>
    <row r="201" spans="1:11" x14ac:dyDescent="0.25">
      <c r="A201" s="1">
        <v>45448</v>
      </c>
      <c r="B201" t="s">
        <v>18</v>
      </c>
      <c r="C201" t="s">
        <v>358</v>
      </c>
      <c r="D201">
        <v>74.819999999999993</v>
      </c>
      <c r="E201" t="s">
        <v>20</v>
      </c>
      <c r="F201" t="s">
        <v>21</v>
      </c>
      <c r="I201">
        <v>29160.62</v>
      </c>
      <c r="J201" t="s">
        <v>15</v>
      </c>
      <c r="K201" t="s">
        <v>16</v>
      </c>
    </row>
    <row r="202" spans="1:11" x14ac:dyDescent="0.25">
      <c r="A202" s="1">
        <v>45447</v>
      </c>
      <c r="B202" t="s">
        <v>18</v>
      </c>
      <c r="C202" t="s">
        <v>359</v>
      </c>
      <c r="D202">
        <v>111.84</v>
      </c>
      <c r="E202" t="s">
        <v>20</v>
      </c>
      <c r="F202" t="s">
        <v>21</v>
      </c>
      <c r="I202">
        <v>29085.8</v>
      </c>
      <c r="J202" t="s">
        <v>15</v>
      </c>
      <c r="K202" t="s">
        <v>16</v>
      </c>
    </row>
    <row r="203" spans="1:11" x14ac:dyDescent="0.25">
      <c r="A203" s="1">
        <v>45447</v>
      </c>
      <c r="B203" t="s">
        <v>18</v>
      </c>
      <c r="C203" t="s">
        <v>360</v>
      </c>
      <c r="D203">
        <v>16.75</v>
      </c>
      <c r="E203" t="s">
        <v>20</v>
      </c>
      <c r="F203" t="s">
        <v>21</v>
      </c>
      <c r="I203">
        <v>28973.96</v>
      </c>
      <c r="J203" t="s">
        <v>15</v>
      </c>
      <c r="K203" t="s">
        <v>16</v>
      </c>
    </row>
    <row r="204" spans="1:11" x14ac:dyDescent="0.25">
      <c r="A204" s="1">
        <v>45446</v>
      </c>
      <c r="B204" t="s">
        <v>65</v>
      </c>
      <c r="C204" t="s">
        <v>361</v>
      </c>
      <c r="D204">
        <v>-200</v>
      </c>
      <c r="E204" t="s">
        <v>12</v>
      </c>
      <c r="F204" t="s">
        <v>67</v>
      </c>
      <c r="I204">
        <v>28957.21</v>
      </c>
      <c r="J204" t="s">
        <v>15</v>
      </c>
      <c r="K204" t="s">
        <v>16</v>
      </c>
    </row>
    <row r="205" spans="1:11" x14ac:dyDescent="0.25">
      <c r="A205" s="1">
        <v>45446</v>
      </c>
      <c r="B205" t="s">
        <v>10</v>
      </c>
      <c r="C205" t="s">
        <v>362</v>
      </c>
      <c r="D205">
        <v>-15</v>
      </c>
      <c r="E205" t="s">
        <v>12</v>
      </c>
      <c r="F205" t="s">
        <v>102</v>
      </c>
      <c r="G205" t="s">
        <v>560</v>
      </c>
      <c r="I205">
        <v>29157.21</v>
      </c>
      <c r="J205" t="s">
        <v>15</v>
      </c>
      <c r="K205" t="s">
        <v>16</v>
      </c>
    </row>
    <row r="206" spans="1:11" x14ac:dyDescent="0.25">
      <c r="A206" s="1">
        <v>45446</v>
      </c>
      <c r="B206" t="s">
        <v>10</v>
      </c>
      <c r="C206" t="s">
        <v>363</v>
      </c>
      <c r="D206">
        <v>-15</v>
      </c>
      <c r="E206" t="s">
        <v>12</v>
      </c>
      <c r="F206" t="s">
        <v>102</v>
      </c>
      <c r="G206" t="s">
        <v>560</v>
      </c>
      <c r="I206">
        <v>29172.21</v>
      </c>
      <c r="J206" t="s">
        <v>15</v>
      </c>
      <c r="K206" t="s">
        <v>16</v>
      </c>
    </row>
    <row r="207" spans="1:11" x14ac:dyDescent="0.25">
      <c r="A207" s="1">
        <v>45446</v>
      </c>
      <c r="B207" t="s">
        <v>10</v>
      </c>
      <c r="C207" t="s">
        <v>364</v>
      </c>
      <c r="D207">
        <v>-15</v>
      </c>
      <c r="E207" t="s">
        <v>12</v>
      </c>
      <c r="F207" t="s">
        <v>102</v>
      </c>
      <c r="G207" t="s">
        <v>560</v>
      </c>
      <c r="I207">
        <v>29187.21</v>
      </c>
      <c r="J207" t="s">
        <v>15</v>
      </c>
      <c r="K207" t="s">
        <v>16</v>
      </c>
    </row>
    <row r="208" spans="1:11" x14ac:dyDescent="0.25">
      <c r="A208" s="1">
        <v>45446</v>
      </c>
      <c r="B208" t="s">
        <v>10</v>
      </c>
      <c r="C208" t="s">
        <v>365</v>
      </c>
      <c r="D208">
        <v>-28.8</v>
      </c>
      <c r="E208" t="s">
        <v>12</v>
      </c>
      <c r="F208" t="s">
        <v>102</v>
      </c>
      <c r="G208" t="s">
        <v>564</v>
      </c>
      <c r="I208">
        <v>29202.21</v>
      </c>
      <c r="J208" t="s">
        <v>15</v>
      </c>
      <c r="K208" t="s">
        <v>16</v>
      </c>
    </row>
    <row r="209" spans="1:11" x14ac:dyDescent="0.25">
      <c r="A209" s="1">
        <v>45446</v>
      </c>
      <c r="B209" t="s">
        <v>10</v>
      </c>
      <c r="C209" t="s">
        <v>366</v>
      </c>
      <c r="D209">
        <v>-25</v>
      </c>
      <c r="E209" t="s">
        <v>12</v>
      </c>
      <c r="F209" t="s">
        <v>102</v>
      </c>
      <c r="G209" t="s">
        <v>560</v>
      </c>
      <c r="I209">
        <v>29231.01</v>
      </c>
      <c r="J209" t="s">
        <v>15</v>
      </c>
      <c r="K209" t="s">
        <v>16</v>
      </c>
    </row>
    <row r="210" spans="1:11" x14ac:dyDescent="0.25">
      <c r="A210" s="1">
        <v>45446</v>
      </c>
      <c r="B210" t="s">
        <v>10</v>
      </c>
      <c r="C210" t="s">
        <v>367</v>
      </c>
      <c r="D210">
        <v>-20</v>
      </c>
      <c r="E210" t="s">
        <v>12</v>
      </c>
      <c r="F210" t="s">
        <v>102</v>
      </c>
      <c r="G210" t="s">
        <v>560</v>
      </c>
      <c r="I210">
        <v>29256.01</v>
      </c>
      <c r="J210" t="s">
        <v>15</v>
      </c>
      <c r="K210" t="s">
        <v>16</v>
      </c>
    </row>
    <row r="211" spans="1:11" x14ac:dyDescent="0.25">
      <c r="A211" s="1">
        <v>45446</v>
      </c>
      <c r="B211" t="s">
        <v>10</v>
      </c>
      <c r="C211" t="s">
        <v>368</v>
      </c>
      <c r="D211">
        <v>-15</v>
      </c>
      <c r="E211" t="s">
        <v>12</v>
      </c>
      <c r="F211" t="s">
        <v>102</v>
      </c>
      <c r="G211" t="s">
        <v>560</v>
      </c>
      <c r="I211">
        <v>29276.01</v>
      </c>
      <c r="J211" t="s">
        <v>15</v>
      </c>
      <c r="K211" t="s">
        <v>16</v>
      </c>
    </row>
    <row r="212" spans="1:11" x14ac:dyDescent="0.25">
      <c r="A212" s="1">
        <v>45446</v>
      </c>
      <c r="B212" t="s">
        <v>10</v>
      </c>
      <c r="C212" t="s">
        <v>369</v>
      </c>
      <c r="D212">
        <v>-25</v>
      </c>
      <c r="E212" t="s">
        <v>12</v>
      </c>
      <c r="F212" t="s">
        <v>102</v>
      </c>
      <c r="G212" t="s">
        <v>560</v>
      </c>
      <c r="I212">
        <v>29291.01</v>
      </c>
      <c r="J212" t="s">
        <v>15</v>
      </c>
      <c r="K212" t="s">
        <v>16</v>
      </c>
    </row>
    <row r="213" spans="1:11" x14ac:dyDescent="0.25">
      <c r="A213" s="1">
        <v>45446</v>
      </c>
      <c r="B213" t="s">
        <v>10</v>
      </c>
      <c r="C213" t="s">
        <v>370</v>
      </c>
      <c r="D213">
        <v>-15</v>
      </c>
      <c r="E213" t="s">
        <v>12</v>
      </c>
      <c r="F213" t="s">
        <v>102</v>
      </c>
      <c r="G213" t="s">
        <v>560</v>
      </c>
      <c r="I213">
        <v>29316.01</v>
      </c>
      <c r="J213" t="s">
        <v>15</v>
      </c>
      <c r="K213" t="s">
        <v>16</v>
      </c>
    </row>
    <row r="214" spans="1:11" x14ac:dyDescent="0.25">
      <c r="A214" s="1">
        <v>45446</v>
      </c>
      <c r="B214" t="s">
        <v>10</v>
      </c>
      <c r="C214" t="s">
        <v>371</v>
      </c>
      <c r="D214">
        <v>-15</v>
      </c>
      <c r="E214" t="s">
        <v>12</v>
      </c>
      <c r="F214" t="s">
        <v>102</v>
      </c>
      <c r="G214" t="s">
        <v>560</v>
      </c>
      <c r="I214">
        <v>29331.01</v>
      </c>
      <c r="J214" t="s">
        <v>15</v>
      </c>
      <c r="K214" t="s">
        <v>16</v>
      </c>
    </row>
    <row r="215" spans="1:11" x14ac:dyDescent="0.25">
      <c r="A215" s="1">
        <v>45446</v>
      </c>
      <c r="B215" t="s">
        <v>10</v>
      </c>
      <c r="C215" t="s">
        <v>372</v>
      </c>
      <c r="D215">
        <v>-10</v>
      </c>
      <c r="E215" t="s">
        <v>12</v>
      </c>
      <c r="F215" t="s">
        <v>102</v>
      </c>
      <c r="G215" t="s">
        <v>575</v>
      </c>
      <c r="I215">
        <v>29346.01</v>
      </c>
      <c r="J215" t="s">
        <v>15</v>
      </c>
      <c r="K215" t="s">
        <v>16</v>
      </c>
    </row>
    <row r="216" spans="1:11" x14ac:dyDescent="0.25">
      <c r="A216" s="1">
        <v>45446</v>
      </c>
      <c r="B216" t="s">
        <v>10</v>
      </c>
      <c r="C216" t="s">
        <v>373</v>
      </c>
      <c r="D216">
        <v>-714.02</v>
      </c>
      <c r="E216" t="s">
        <v>12</v>
      </c>
      <c r="F216" t="s">
        <v>102</v>
      </c>
      <c r="G216" t="s">
        <v>14</v>
      </c>
      <c r="I216">
        <v>29356.01</v>
      </c>
      <c r="J216" t="s">
        <v>15</v>
      </c>
      <c r="K216" t="s">
        <v>16</v>
      </c>
    </row>
    <row r="217" spans="1:11" x14ac:dyDescent="0.25">
      <c r="A217" s="1">
        <v>45446</v>
      </c>
      <c r="B217" t="s">
        <v>10</v>
      </c>
      <c r="C217" t="s">
        <v>374</v>
      </c>
      <c r="D217">
        <v>-20</v>
      </c>
      <c r="E217" t="s">
        <v>12</v>
      </c>
      <c r="F217" t="s">
        <v>102</v>
      </c>
      <c r="G217" t="s">
        <v>560</v>
      </c>
      <c r="I217">
        <v>30070.03</v>
      </c>
      <c r="J217" t="s">
        <v>15</v>
      </c>
      <c r="K217" t="s">
        <v>16</v>
      </c>
    </row>
    <row r="218" spans="1:11" x14ac:dyDescent="0.25">
      <c r="A218" s="1">
        <v>45446</v>
      </c>
      <c r="B218" t="s">
        <v>10</v>
      </c>
      <c r="C218" t="s">
        <v>375</v>
      </c>
      <c r="D218">
        <v>-15</v>
      </c>
      <c r="E218" t="s">
        <v>12</v>
      </c>
      <c r="F218" t="s">
        <v>102</v>
      </c>
      <c r="G218" t="s">
        <v>575</v>
      </c>
      <c r="I218">
        <v>30090.03</v>
      </c>
      <c r="J218" t="s">
        <v>15</v>
      </c>
      <c r="K218" t="s">
        <v>16</v>
      </c>
    </row>
    <row r="219" spans="1:11" x14ac:dyDescent="0.25">
      <c r="A219" s="1">
        <v>45446</v>
      </c>
      <c r="B219" t="s">
        <v>10</v>
      </c>
      <c r="C219" t="s">
        <v>376</v>
      </c>
      <c r="D219">
        <v>-91.08</v>
      </c>
      <c r="E219" t="s">
        <v>12</v>
      </c>
      <c r="F219" t="s">
        <v>102</v>
      </c>
      <c r="G219" t="s">
        <v>579</v>
      </c>
      <c r="I219">
        <v>30105.03</v>
      </c>
      <c r="J219" t="s">
        <v>15</v>
      </c>
      <c r="K219" t="s">
        <v>16</v>
      </c>
    </row>
    <row r="220" spans="1:11" x14ac:dyDescent="0.25">
      <c r="A220" s="1">
        <v>45446</v>
      </c>
      <c r="B220" t="s">
        <v>10</v>
      </c>
      <c r="C220" t="s">
        <v>377</v>
      </c>
      <c r="D220">
        <v>-60</v>
      </c>
      <c r="E220" t="s">
        <v>12</v>
      </c>
      <c r="F220" t="s">
        <v>102</v>
      </c>
      <c r="G220" t="s">
        <v>567</v>
      </c>
      <c r="I220">
        <v>30196.11</v>
      </c>
      <c r="J220" t="s">
        <v>15</v>
      </c>
      <c r="K220" t="s">
        <v>16</v>
      </c>
    </row>
    <row r="221" spans="1:11" x14ac:dyDescent="0.25">
      <c r="A221" s="1">
        <v>45446</v>
      </c>
      <c r="B221" t="s">
        <v>10</v>
      </c>
      <c r="C221" t="s">
        <v>378</v>
      </c>
      <c r="D221">
        <v>-15</v>
      </c>
      <c r="E221" t="s">
        <v>12</v>
      </c>
      <c r="F221" t="s">
        <v>102</v>
      </c>
      <c r="G221" t="s">
        <v>560</v>
      </c>
      <c r="I221">
        <v>30256.11</v>
      </c>
      <c r="J221" t="s">
        <v>15</v>
      </c>
      <c r="K221" t="s">
        <v>16</v>
      </c>
    </row>
    <row r="222" spans="1:11" x14ac:dyDescent="0.25">
      <c r="A222" s="1">
        <v>45446</v>
      </c>
      <c r="B222" t="s">
        <v>10</v>
      </c>
      <c r="C222" t="s">
        <v>379</v>
      </c>
      <c r="D222">
        <v>-40</v>
      </c>
      <c r="E222" t="s">
        <v>12</v>
      </c>
      <c r="F222" t="s">
        <v>102</v>
      </c>
      <c r="G222" t="s">
        <v>560</v>
      </c>
      <c r="I222">
        <v>30271.11</v>
      </c>
      <c r="J222" t="s">
        <v>15</v>
      </c>
      <c r="K222" t="s">
        <v>16</v>
      </c>
    </row>
    <row r="223" spans="1:11" x14ac:dyDescent="0.25">
      <c r="A223" s="1">
        <v>45446</v>
      </c>
      <c r="B223" t="s">
        <v>18</v>
      </c>
      <c r="C223" t="s">
        <v>380</v>
      </c>
      <c r="D223">
        <v>28.8</v>
      </c>
      <c r="E223" t="s">
        <v>606</v>
      </c>
      <c r="F223" t="s">
        <v>54</v>
      </c>
      <c r="G223" t="s">
        <v>591</v>
      </c>
      <c r="I223">
        <v>30311.11</v>
      </c>
      <c r="J223" t="s">
        <v>15</v>
      </c>
      <c r="K223" t="s">
        <v>16</v>
      </c>
    </row>
    <row r="224" spans="1:11" x14ac:dyDescent="0.25">
      <c r="A224" s="1">
        <v>45446</v>
      </c>
      <c r="B224" t="s">
        <v>18</v>
      </c>
      <c r="C224" t="s">
        <v>381</v>
      </c>
      <c r="D224">
        <v>159.26</v>
      </c>
      <c r="E224" t="s">
        <v>20</v>
      </c>
      <c r="F224" t="s">
        <v>21</v>
      </c>
      <c r="I224">
        <v>30282.31</v>
      </c>
      <c r="J224" t="s">
        <v>15</v>
      </c>
      <c r="K224" t="s">
        <v>16</v>
      </c>
    </row>
    <row r="225" spans="1:11" x14ac:dyDescent="0.25">
      <c r="A225" s="1">
        <v>45443</v>
      </c>
      <c r="B225" t="s">
        <v>18</v>
      </c>
      <c r="C225" t="s">
        <v>382</v>
      </c>
      <c r="D225">
        <v>20.56</v>
      </c>
      <c r="E225" t="s">
        <v>20</v>
      </c>
      <c r="F225" t="s">
        <v>21</v>
      </c>
      <c r="I225">
        <v>30123.05</v>
      </c>
      <c r="J225" t="s">
        <v>15</v>
      </c>
      <c r="K225" t="s">
        <v>16</v>
      </c>
    </row>
    <row r="226" spans="1:11" x14ac:dyDescent="0.25">
      <c r="A226" s="1">
        <v>45443</v>
      </c>
      <c r="B226" t="s">
        <v>18</v>
      </c>
      <c r="C226" t="s">
        <v>383</v>
      </c>
      <c r="D226">
        <v>207.94</v>
      </c>
      <c r="E226" t="s">
        <v>20</v>
      </c>
      <c r="F226" t="s">
        <v>21</v>
      </c>
      <c r="I226">
        <v>30102.49</v>
      </c>
      <c r="J226" t="s">
        <v>15</v>
      </c>
      <c r="K226" t="s">
        <v>16</v>
      </c>
    </row>
    <row r="227" spans="1:11" x14ac:dyDescent="0.25">
      <c r="A227" s="1">
        <v>45442</v>
      </c>
      <c r="B227" t="s">
        <v>18</v>
      </c>
      <c r="C227" t="s">
        <v>384</v>
      </c>
      <c r="D227">
        <v>77.33</v>
      </c>
      <c r="E227" t="s">
        <v>20</v>
      </c>
      <c r="F227" t="s">
        <v>21</v>
      </c>
      <c r="I227">
        <v>29894.55</v>
      </c>
      <c r="J227" t="s">
        <v>15</v>
      </c>
      <c r="K227" t="s">
        <v>16</v>
      </c>
    </row>
    <row r="228" spans="1:11" x14ac:dyDescent="0.25">
      <c r="A228" s="1">
        <v>45441</v>
      </c>
      <c r="B228" t="s">
        <v>18</v>
      </c>
      <c r="C228" t="s">
        <v>385</v>
      </c>
      <c r="D228">
        <v>71.98</v>
      </c>
      <c r="E228" t="s">
        <v>20</v>
      </c>
      <c r="F228" t="s">
        <v>21</v>
      </c>
      <c r="I228">
        <v>29817.22</v>
      </c>
      <c r="J228" t="s">
        <v>15</v>
      </c>
      <c r="K228" t="s">
        <v>16</v>
      </c>
    </row>
    <row r="229" spans="1:11" x14ac:dyDescent="0.25">
      <c r="A229" s="1">
        <v>45440</v>
      </c>
      <c r="B229" t="s">
        <v>10</v>
      </c>
      <c r="C229" t="s">
        <v>386</v>
      </c>
      <c r="D229">
        <v>-20</v>
      </c>
      <c r="E229" t="s">
        <v>12</v>
      </c>
      <c r="F229" t="s">
        <v>102</v>
      </c>
      <c r="G229" t="s">
        <v>560</v>
      </c>
      <c r="I229">
        <v>29745.24</v>
      </c>
      <c r="J229" t="s">
        <v>15</v>
      </c>
      <c r="K229" t="s">
        <v>16</v>
      </c>
    </row>
    <row r="230" spans="1:11" x14ac:dyDescent="0.25">
      <c r="A230" s="1">
        <v>45440</v>
      </c>
      <c r="B230" t="s">
        <v>10</v>
      </c>
      <c r="C230" t="s">
        <v>387</v>
      </c>
      <c r="D230">
        <v>-15</v>
      </c>
      <c r="E230" t="s">
        <v>12</v>
      </c>
      <c r="F230" t="s">
        <v>102</v>
      </c>
      <c r="G230" t="s">
        <v>560</v>
      </c>
      <c r="I230">
        <v>29765.24</v>
      </c>
      <c r="J230" t="s">
        <v>15</v>
      </c>
      <c r="K230" t="s">
        <v>16</v>
      </c>
    </row>
    <row r="231" spans="1:11" x14ac:dyDescent="0.25">
      <c r="A231" s="1">
        <v>45440</v>
      </c>
      <c r="B231" t="s">
        <v>10</v>
      </c>
      <c r="C231" t="s">
        <v>388</v>
      </c>
      <c r="D231">
        <v>-15</v>
      </c>
      <c r="E231" t="s">
        <v>12</v>
      </c>
      <c r="F231" t="s">
        <v>102</v>
      </c>
      <c r="G231" t="s">
        <v>560</v>
      </c>
      <c r="I231">
        <v>29780.240000000002</v>
      </c>
      <c r="J231" t="s">
        <v>15</v>
      </c>
      <c r="K231" t="s">
        <v>16</v>
      </c>
    </row>
    <row r="232" spans="1:11" x14ac:dyDescent="0.25">
      <c r="A232" s="1">
        <v>45440</v>
      </c>
      <c r="B232" t="s">
        <v>10</v>
      </c>
      <c r="C232" t="s">
        <v>389</v>
      </c>
      <c r="D232">
        <v>-25</v>
      </c>
      <c r="E232" t="s">
        <v>12</v>
      </c>
      <c r="F232" t="s">
        <v>102</v>
      </c>
      <c r="G232" t="s">
        <v>560</v>
      </c>
      <c r="I232">
        <v>29795.24</v>
      </c>
      <c r="J232" t="s">
        <v>15</v>
      </c>
      <c r="K232" t="s">
        <v>16</v>
      </c>
    </row>
    <row r="233" spans="1:11" x14ac:dyDescent="0.25">
      <c r="A233" s="1">
        <v>45440</v>
      </c>
      <c r="B233" t="s">
        <v>10</v>
      </c>
      <c r="C233" t="s">
        <v>390</v>
      </c>
      <c r="D233">
        <v>-28.8</v>
      </c>
      <c r="E233" t="s">
        <v>12</v>
      </c>
      <c r="F233" t="s">
        <v>102</v>
      </c>
      <c r="G233" t="s">
        <v>564</v>
      </c>
      <c r="I233">
        <v>29820.240000000002</v>
      </c>
      <c r="J233" t="s">
        <v>15</v>
      </c>
      <c r="K233" t="s">
        <v>16</v>
      </c>
    </row>
    <row r="234" spans="1:11" x14ac:dyDescent="0.25">
      <c r="A234" s="1">
        <v>45440</v>
      </c>
      <c r="B234" t="s">
        <v>10</v>
      </c>
      <c r="C234" t="s">
        <v>391</v>
      </c>
      <c r="D234">
        <v>-30</v>
      </c>
      <c r="E234" t="s">
        <v>12</v>
      </c>
      <c r="F234" t="s">
        <v>102</v>
      </c>
      <c r="G234" t="s">
        <v>560</v>
      </c>
      <c r="I234">
        <v>29849.040000000001</v>
      </c>
      <c r="J234" t="s">
        <v>15</v>
      </c>
      <c r="K234" t="s">
        <v>16</v>
      </c>
    </row>
    <row r="235" spans="1:11" x14ac:dyDescent="0.25">
      <c r="A235" s="1">
        <v>45440</v>
      </c>
      <c r="B235" t="s">
        <v>10</v>
      </c>
      <c r="C235" t="s">
        <v>392</v>
      </c>
      <c r="D235">
        <v>-25</v>
      </c>
      <c r="E235" t="s">
        <v>12</v>
      </c>
      <c r="F235" t="s">
        <v>102</v>
      </c>
      <c r="G235" t="s">
        <v>560</v>
      </c>
      <c r="I235">
        <v>29879.040000000001</v>
      </c>
      <c r="J235" t="s">
        <v>15</v>
      </c>
      <c r="K235" t="s">
        <v>16</v>
      </c>
    </row>
    <row r="236" spans="1:11" x14ac:dyDescent="0.25">
      <c r="A236" s="1">
        <v>45440</v>
      </c>
      <c r="B236" t="s">
        <v>18</v>
      </c>
      <c r="C236" t="s">
        <v>393</v>
      </c>
      <c r="D236">
        <v>16.86</v>
      </c>
      <c r="E236" t="s">
        <v>20</v>
      </c>
      <c r="F236" t="s">
        <v>21</v>
      </c>
      <c r="I236">
        <v>29904.04</v>
      </c>
      <c r="J236" t="s">
        <v>15</v>
      </c>
      <c r="K236" t="s">
        <v>16</v>
      </c>
    </row>
    <row r="237" spans="1:11" x14ac:dyDescent="0.25">
      <c r="A237" s="1">
        <v>45440</v>
      </c>
      <c r="B237" t="s">
        <v>18</v>
      </c>
      <c r="C237" t="s">
        <v>394</v>
      </c>
      <c r="D237">
        <v>48.6</v>
      </c>
      <c r="E237" t="s">
        <v>20</v>
      </c>
      <c r="F237" t="s">
        <v>21</v>
      </c>
      <c r="I237">
        <v>29887.18</v>
      </c>
      <c r="J237" t="s">
        <v>15</v>
      </c>
      <c r="K237" t="s">
        <v>16</v>
      </c>
    </row>
    <row r="238" spans="1:11" x14ac:dyDescent="0.25">
      <c r="A238" s="1">
        <v>45436</v>
      </c>
      <c r="B238" t="s">
        <v>18</v>
      </c>
      <c r="C238" t="s">
        <v>395</v>
      </c>
      <c r="D238">
        <v>97.85</v>
      </c>
      <c r="E238" t="s">
        <v>20</v>
      </c>
      <c r="F238" t="s">
        <v>21</v>
      </c>
      <c r="I238">
        <v>29838.58</v>
      </c>
      <c r="J238" t="s">
        <v>15</v>
      </c>
      <c r="K238" t="s">
        <v>16</v>
      </c>
    </row>
    <row r="239" spans="1:11" x14ac:dyDescent="0.25">
      <c r="A239" s="1">
        <v>45435</v>
      </c>
      <c r="B239" t="s">
        <v>10</v>
      </c>
      <c r="C239" t="s">
        <v>396</v>
      </c>
      <c r="D239">
        <v>-10</v>
      </c>
      <c r="E239" t="s">
        <v>12</v>
      </c>
      <c r="F239" t="s">
        <v>102</v>
      </c>
      <c r="G239" t="s">
        <v>575</v>
      </c>
      <c r="I239">
        <v>29740.73</v>
      </c>
      <c r="J239" t="s">
        <v>15</v>
      </c>
      <c r="K239" t="s">
        <v>16</v>
      </c>
    </row>
    <row r="240" spans="1:11" x14ac:dyDescent="0.25">
      <c r="A240" s="1">
        <v>45435</v>
      </c>
      <c r="B240" t="s">
        <v>10</v>
      </c>
      <c r="C240" t="s">
        <v>397</v>
      </c>
      <c r="D240">
        <v>-25</v>
      </c>
      <c r="E240" t="s">
        <v>12</v>
      </c>
      <c r="F240" t="s">
        <v>102</v>
      </c>
      <c r="G240" t="s">
        <v>575</v>
      </c>
      <c r="I240">
        <v>29750.73</v>
      </c>
      <c r="J240" t="s">
        <v>15</v>
      </c>
      <c r="K240" t="s">
        <v>16</v>
      </c>
    </row>
    <row r="241" spans="1:11" x14ac:dyDescent="0.25">
      <c r="A241" s="1">
        <v>45435</v>
      </c>
      <c r="B241" t="s">
        <v>10</v>
      </c>
      <c r="C241" t="s">
        <v>398</v>
      </c>
      <c r="D241">
        <v>-25</v>
      </c>
      <c r="E241" t="s">
        <v>12</v>
      </c>
      <c r="F241" t="s">
        <v>102</v>
      </c>
      <c r="G241" t="s">
        <v>560</v>
      </c>
      <c r="I241">
        <v>29775.73</v>
      </c>
      <c r="J241" t="s">
        <v>15</v>
      </c>
      <c r="K241" t="s">
        <v>16</v>
      </c>
    </row>
    <row r="242" spans="1:11" x14ac:dyDescent="0.25">
      <c r="A242" s="1">
        <v>45435</v>
      </c>
      <c r="B242" t="s">
        <v>10</v>
      </c>
      <c r="C242" t="s">
        <v>399</v>
      </c>
      <c r="D242">
        <v>-25</v>
      </c>
      <c r="E242" t="s">
        <v>12</v>
      </c>
      <c r="F242" t="s">
        <v>102</v>
      </c>
      <c r="G242" t="s">
        <v>560</v>
      </c>
      <c r="I242">
        <v>29800.73</v>
      </c>
      <c r="J242" t="s">
        <v>15</v>
      </c>
      <c r="K242" t="s">
        <v>16</v>
      </c>
    </row>
    <row r="243" spans="1:11" x14ac:dyDescent="0.25">
      <c r="A243" s="1">
        <v>45435</v>
      </c>
      <c r="B243" t="s">
        <v>10</v>
      </c>
      <c r="C243" t="s">
        <v>400</v>
      </c>
      <c r="D243">
        <v>-110.2</v>
      </c>
      <c r="E243" t="s">
        <v>12</v>
      </c>
      <c r="F243" t="s">
        <v>35</v>
      </c>
      <c r="G243" t="s">
        <v>581</v>
      </c>
      <c r="I243">
        <v>29825.73</v>
      </c>
      <c r="J243" t="s">
        <v>15</v>
      </c>
      <c r="K243" t="s">
        <v>16</v>
      </c>
    </row>
    <row r="244" spans="1:11" x14ac:dyDescent="0.25">
      <c r="A244" s="1">
        <v>45435</v>
      </c>
      <c r="B244" t="s">
        <v>10</v>
      </c>
      <c r="C244" t="s">
        <v>401</v>
      </c>
      <c r="D244">
        <v>-10</v>
      </c>
      <c r="E244" t="s">
        <v>12</v>
      </c>
      <c r="F244" t="s">
        <v>102</v>
      </c>
      <c r="G244" t="s">
        <v>575</v>
      </c>
      <c r="I244">
        <v>29935.93</v>
      </c>
      <c r="J244" t="s">
        <v>15</v>
      </c>
      <c r="K244" t="s">
        <v>16</v>
      </c>
    </row>
    <row r="245" spans="1:11" x14ac:dyDescent="0.25">
      <c r="A245" s="1">
        <v>45435</v>
      </c>
      <c r="B245" t="s">
        <v>10</v>
      </c>
      <c r="C245" t="s">
        <v>402</v>
      </c>
      <c r="D245">
        <v>-10</v>
      </c>
      <c r="E245" t="s">
        <v>12</v>
      </c>
      <c r="F245" t="s">
        <v>102</v>
      </c>
      <c r="G245" t="s">
        <v>575</v>
      </c>
      <c r="I245">
        <v>29945.93</v>
      </c>
      <c r="J245" t="s">
        <v>15</v>
      </c>
      <c r="K245" t="s">
        <v>16</v>
      </c>
    </row>
    <row r="246" spans="1:11" x14ac:dyDescent="0.25">
      <c r="A246" s="1">
        <v>45435</v>
      </c>
      <c r="B246" t="s">
        <v>10</v>
      </c>
      <c r="C246" t="s">
        <v>403</v>
      </c>
      <c r="D246">
        <v>-15</v>
      </c>
      <c r="E246" t="s">
        <v>12</v>
      </c>
      <c r="F246" t="s">
        <v>102</v>
      </c>
      <c r="G246" t="s">
        <v>575</v>
      </c>
      <c r="I246">
        <v>29955.93</v>
      </c>
      <c r="J246" t="s">
        <v>15</v>
      </c>
      <c r="K246" t="s">
        <v>16</v>
      </c>
    </row>
    <row r="247" spans="1:11" x14ac:dyDescent="0.25">
      <c r="A247" s="1">
        <v>45435</v>
      </c>
      <c r="B247" t="s">
        <v>10</v>
      </c>
      <c r="C247" t="s">
        <v>404</v>
      </c>
      <c r="D247">
        <v>-25</v>
      </c>
      <c r="E247" t="s">
        <v>12</v>
      </c>
      <c r="F247" t="s">
        <v>102</v>
      </c>
      <c r="G247" t="s">
        <v>560</v>
      </c>
      <c r="I247">
        <v>29970.93</v>
      </c>
      <c r="J247" t="s">
        <v>15</v>
      </c>
      <c r="K247" t="s">
        <v>16</v>
      </c>
    </row>
    <row r="248" spans="1:11" x14ac:dyDescent="0.25">
      <c r="A248" s="1">
        <v>45435</v>
      </c>
      <c r="B248" t="s">
        <v>10</v>
      </c>
      <c r="C248" t="s">
        <v>405</v>
      </c>
      <c r="D248">
        <v>-15</v>
      </c>
      <c r="E248" t="s">
        <v>12</v>
      </c>
      <c r="F248" t="s">
        <v>102</v>
      </c>
      <c r="G248" t="s">
        <v>560</v>
      </c>
      <c r="I248">
        <v>29995.93</v>
      </c>
      <c r="J248" t="s">
        <v>15</v>
      </c>
      <c r="K248" t="s">
        <v>16</v>
      </c>
    </row>
    <row r="249" spans="1:11" x14ac:dyDescent="0.25">
      <c r="A249" s="1">
        <v>45435</v>
      </c>
      <c r="B249" t="s">
        <v>10</v>
      </c>
      <c r="C249" t="s">
        <v>406</v>
      </c>
      <c r="D249">
        <v>-15</v>
      </c>
      <c r="E249" t="s">
        <v>12</v>
      </c>
      <c r="F249" t="s">
        <v>102</v>
      </c>
      <c r="G249" t="s">
        <v>575</v>
      </c>
      <c r="I249">
        <v>30010.93</v>
      </c>
      <c r="J249" t="s">
        <v>15</v>
      </c>
      <c r="K249" t="s">
        <v>16</v>
      </c>
    </row>
    <row r="250" spans="1:11" x14ac:dyDescent="0.25">
      <c r="A250" s="1">
        <v>45435</v>
      </c>
      <c r="B250" t="s">
        <v>10</v>
      </c>
      <c r="C250" t="s">
        <v>407</v>
      </c>
      <c r="D250">
        <v>-15</v>
      </c>
      <c r="E250" t="s">
        <v>12</v>
      </c>
      <c r="F250" t="s">
        <v>102</v>
      </c>
      <c r="G250" t="s">
        <v>560</v>
      </c>
      <c r="I250">
        <v>30025.93</v>
      </c>
      <c r="J250" t="s">
        <v>15</v>
      </c>
      <c r="K250" t="s">
        <v>16</v>
      </c>
    </row>
    <row r="251" spans="1:11" x14ac:dyDescent="0.25">
      <c r="A251" s="1">
        <v>45435</v>
      </c>
      <c r="B251" t="s">
        <v>10</v>
      </c>
      <c r="C251" t="s">
        <v>408</v>
      </c>
      <c r="D251">
        <v>-25</v>
      </c>
      <c r="E251" t="s">
        <v>12</v>
      </c>
      <c r="F251" t="s">
        <v>102</v>
      </c>
      <c r="G251" t="s">
        <v>560</v>
      </c>
      <c r="I251">
        <v>30040.93</v>
      </c>
      <c r="J251" t="s">
        <v>15</v>
      </c>
      <c r="K251" t="s">
        <v>16</v>
      </c>
    </row>
    <row r="252" spans="1:11" x14ac:dyDescent="0.25">
      <c r="A252" s="1">
        <v>45435</v>
      </c>
      <c r="B252" t="s">
        <v>10</v>
      </c>
      <c r="C252" t="s">
        <v>409</v>
      </c>
      <c r="D252">
        <v>-15</v>
      </c>
      <c r="E252" t="s">
        <v>12</v>
      </c>
      <c r="F252" t="s">
        <v>102</v>
      </c>
      <c r="G252" t="s">
        <v>575</v>
      </c>
      <c r="I252">
        <v>30065.93</v>
      </c>
      <c r="J252" t="s">
        <v>15</v>
      </c>
      <c r="K252" t="s">
        <v>16</v>
      </c>
    </row>
    <row r="253" spans="1:11" x14ac:dyDescent="0.25">
      <c r="A253" s="1">
        <v>45435</v>
      </c>
      <c r="B253" t="s">
        <v>10</v>
      </c>
      <c r="C253" t="s">
        <v>410</v>
      </c>
      <c r="D253">
        <v>-25</v>
      </c>
      <c r="E253" t="s">
        <v>12</v>
      </c>
      <c r="F253" t="s">
        <v>102</v>
      </c>
      <c r="G253" t="s">
        <v>575</v>
      </c>
      <c r="I253">
        <v>30080.93</v>
      </c>
      <c r="J253" t="s">
        <v>15</v>
      </c>
      <c r="K253" t="s">
        <v>16</v>
      </c>
    </row>
    <row r="254" spans="1:11" x14ac:dyDescent="0.25">
      <c r="A254" s="1">
        <v>45435</v>
      </c>
      <c r="B254" t="s">
        <v>10</v>
      </c>
      <c r="C254" t="s">
        <v>411</v>
      </c>
      <c r="D254">
        <v>-25</v>
      </c>
      <c r="E254" t="s">
        <v>12</v>
      </c>
      <c r="F254" t="s">
        <v>102</v>
      </c>
      <c r="G254" t="s">
        <v>560</v>
      </c>
      <c r="I254">
        <v>30105.93</v>
      </c>
      <c r="J254" t="s">
        <v>15</v>
      </c>
      <c r="K254" t="s">
        <v>16</v>
      </c>
    </row>
    <row r="255" spans="1:11" x14ac:dyDescent="0.25">
      <c r="A255" s="1">
        <v>45435</v>
      </c>
      <c r="B255" t="s">
        <v>10</v>
      </c>
      <c r="C255" t="s">
        <v>412</v>
      </c>
      <c r="D255">
        <v>-15</v>
      </c>
      <c r="E255" t="s">
        <v>12</v>
      </c>
      <c r="F255" t="s">
        <v>102</v>
      </c>
      <c r="G255" t="s">
        <v>560</v>
      </c>
      <c r="I255">
        <v>30130.93</v>
      </c>
      <c r="J255" t="s">
        <v>15</v>
      </c>
      <c r="K255" t="s">
        <v>16</v>
      </c>
    </row>
    <row r="256" spans="1:11" x14ac:dyDescent="0.25">
      <c r="A256" s="1">
        <v>45435</v>
      </c>
      <c r="B256" t="s">
        <v>10</v>
      </c>
      <c r="C256" t="s">
        <v>413</v>
      </c>
      <c r="D256">
        <v>-25</v>
      </c>
      <c r="E256" t="s">
        <v>12</v>
      </c>
      <c r="F256" t="s">
        <v>102</v>
      </c>
      <c r="G256" t="s">
        <v>560</v>
      </c>
      <c r="I256">
        <v>30145.93</v>
      </c>
      <c r="J256" t="s">
        <v>15</v>
      </c>
      <c r="K256" t="s">
        <v>16</v>
      </c>
    </row>
    <row r="257" spans="1:11" x14ac:dyDescent="0.25">
      <c r="A257" s="1">
        <v>45435</v>
      </c>
      <c r="B257" t="s">
        <v>10</v>
      </c>
      <c r="C257" t="s">
        <v>414</v>
      </c>
      <c r="D257">
        <v>-15</v>
      </c>
      <c r="E257" t="s">
        <v>12</v>
      </c>
      <c r="F257" t="s">
        <v>102</v>
      </c>
      <c r="G257" t="s">
        <v>575</v>
      </c>
      <c r="I257">
        <v>30170.93</v>
      </c>
      <c r="J257" t="s">
        <v>15</v>
      </c>
      <c r="K257" t="s">
        <v>16</v>
      </c>
    </row>
    <row r="258" spans="1:11" x14ac:dyDescent="0.25">
      <c r="A258" s="1">
        <v>45435</v>
      </c>
      <c r="B258" t="s">
        <v>18</v>
      </c>
      <c r="C258" t="s">
        <v>415</v>
      </c>
      <c r="D258">
        <v>220.11</v>
      </c>
      <c r="E258" t="s">
        <v>20</v>
      </c>
      <c r="F258" t="s">
        <v>21</v>
      </c>
      <c r="I258">
        <v>30185.93</v>
      </c>
      <c r="J258" t="s">
        <v>15</v>
      </c>
      <c r="K258" t="s">
        <v>16</v>
      </c>
    </row>
    <row r="259" spans="1:11" x14ac:dyDescent="0.25">
      <c r="A259" s="1">
        <v>45434</v>
      </c>
      <c r="B259" t="s">
        <v>10</v>
      </c>
      <c r="C259" t="s">
        <v>416</v>
      </c>
      <c r="D259">
        <v>-15</v>
      </c>
      <c r="E259" t="s">
        <v>12</v>
      </c>
      <c r="F259" t="s">
        <v>102</v>
      </c>
      <c r="G259" t="s">
        <v>560</v>
      </c>
      <c r="I259">
        <v>29965.82</v>
      </c>
      <c r="J259" t="s">
        <v>15</v>
      </c>
      <c r="K259" t="s">
        <v>16</v>
      </c>
    </row>
    <row r="260" spans="1:11" x14ac:dyDescent="0.25">
      <c r="A260" s="1">
        <v>45434</v>
      </c>
      <c r="B260" t="s">
        <v>10</v>
      </c>
      <c r="C260" t="s">
        <v>417</v>
      </c>
      <c r="D260">
        <v>-25</v>
      </c>
      <c r="E260" t="s">
        <v>12</v>
      </c>
      <c r="F260" t="s">
        <v>102</v>
      </c>
      <c r="G260" t="s">
        <v>560</v>
      </c>
      <c r="I260">
        <v>29980.82</v>
      </c>
      <c r="J260" t="s">
        <v>15</v>
      </c>
      <c r="K260" t="s">
        <v>16</v>
      </c>
    </row>
    <row r="261" spans="1:11" x14ac:dyDescent="0.25">
      <c r="A261" s="1">
        <v>45434</v>
      </c>
      <c r="B261" t="s">
        <v>10</v>
      </c>
      <c r="C261" t="s">
        <v>418</v>
      </c>
      <c r="D261">
        <v>-25</v>
      </c>
      <c r="E261" t="s">
        <v>12</v>
      </c>
      <c r="F261" t="s">
        <v>102</v>
      </c>
      <c r="G261" t="s">
        <v>560</v>
      </c>
      <c r="I261">
        <v>30005.82</v>
      </c>
      <c r="J261" t="s">
        <v>15</v>
      </c>
      <c r="K261" t="s">
        <v>16</v>
      </c>
    </row>
    <row r="262" spans="1:11" x14ac:dyDescent="0.25">
      <c r="A262" s="1">
        <v>45434</v>
      </c>
      <c r="B262" t="s">
        <v>10</v>
      </c>
      <c r="C262" t="s">
        <v>419</v>
      </c>
      <c r="D262">
        <v>-25</v>
      </c>
      <c r="E262" t="s">
        <v>12</v>
      </c>
      <c r="F262" t="s">
        <v>102</v>
      </c>
      <c r="G262" t="s">
        <v>560</v>
      </c>
      <c r="I262">
        <v>30030.82</v>
      </c>
      <c r="J262" t="s">
        <v>15</v>
      </c>
      <c r="K262" t="s">
        <v>16</v>
      </c>
    </row>
    <row r="263" spans="1:11" x14ac:dyDescent="0.25">
      <c r="A263" s="1">
        <v>45434</v>
      </c>
      <c r="B263" t="s">
        <v>10</v>
      </c>
      <c r="C263" t="s">
        <v>420</v>
      </c>
      <c r="D263">
        <v>-25</v>
      </c>
      <c r="E263" t="s">
        <v>12</v>
      </c>
      <c r="F263" t="s">
        <v>102</v>
      </c>
      <c r="G263" t="s">
        <v>560</v>
      </c>
      <c r="I263">
        <v>30055.82</v>
      </c>
      <c r="J263" t="s">
        <v>15</v>
      </c>
      <c r="K263" t="s">
        <v>16</v>
      </c>
    </row>
    <row r="264" spans="1:11" x14ac:dyDescent="0.25">
      <c r="A264" s="1">
        <v>45434</v>
      </c>
      <c r="B264" t="s">
        <v>10</v>
      </c>
      <c r="C264" t="s">
        <v>421</v>
      </c>
      <c r="D264">
        <v>-15</v>
      </c>
      <c r="E264" t="s">
        <v>12</v>
      </c>
      <c r="F264" t="s">
        <v>102</v>
      </c>
      <c r="G264" t="s">
        <v>560</v>
      </c>
      <c r="I264">
        <v>30080.82</v>
      </c>
      <c r="J264" t="s">
        <v>15</v>
      </c>
      <c r="K264" t="s">
        <v>16</v>
      </c>
    </row>
    <row r="265" spans="1:11" x14ac:dyDescent="0.25">
      <c r="A265" s="1">
        <v>45434</v>
      </c>
      <c r="B265" t="s">
        <v>10</v>
      </c>
      <c r="C265" t="s">
        <v>422</v>
      </c>
      <c r="D265">
        <v>-60.47</v>
      </c>
      <c r="E265" t="s">
        <v>12</v>
      </c>
      <c r="F265" t="s">
        <v>54</v>
      </c>
      <c r="G265" t="s">
        <v>562</v>
      </c>
      <c r="I265">
        <v>30095.82</v>
      </c>
      <c r="J265" t="s">
        <v>15</v>
      </c>
      <c r="K265" t="s">
        <v>16</v>
      </c>
    </row>
    <row r="266" spans="1:11" x14ac:dyDescent="0.25">
      <c r="A266" s="1">
        <v>45434</v>
      </c>
      <c r="B266" t="s">
        <v>10</v>
      </c>
      <c r="C266" t="s">
        <v>423</v>
      </c>
      <c r="D266">
        <v>-25</v>
      </c>
      <c r="E266" t="s">
        <v>12</v>
      </c>
      <c r="F266" t="s">
        <v>102</v>
      </c>
      <c r="G266" t="s">
        <v>560</v>
      </c>
      <c r="I266">
        <v>30156.29</v>
      </c>
      <c r="J266" t="s">
        <v>15</v>
      </c>
      <c r="K266" t="s">
        <v>16</v>
      </c>
    </row>
    <row r="267" spans="1:11" x14ac:dyDescent="0.25">
      <c r="A267" s="1">
        <v>45434</v>
      </c>
      <c r="B267" t="s">
        <v>10</v>
      </c>
      <c r="C267" t="s">
        <v>424</v>
      </c>
      <c r="D267">
        <v>-25</v>
      </c>
      <c r="E267" t="s">
        <v>12</v>
      </c>
      <c r="F267" t="s">
        <v>102</v>
      </c>
      <c r="G267" t="s">
        <v>560</v>
      </c>
      <c r="I267">
        <v>30181.29</v>
      </c>
      <c r="J267" t="s">
        <v>15</v>
      </c>
      <c r="K267" t="s">
        <v>16</v>
      </c>
    </row>
    <row r="268" spans="1:11" x14ac:dyDescent="0.25">
      <c r="A268" s="1">
        <v>45434</v>
      </c>
      <c r="B268" t="s">
        <v>10</v>
      </c>
      <c r="C268" t="s">
        <v>425</v>
      </c>
      <c r="D268">
        <v>-30</v>
      </c>
      <c r="E268" t="s">
        <v>12</v>
      </c>
      <c r="F268" t="s">
        <v>102</v>
      </c>
      <c r="G268" t="s">
        <v>560</v>
      </c>
      <c r="I268">
        <v>30206.29</v>
      </c>
      <c r="J268" t="s">
        <v>15</v>
      </c>
      <c r="K268" t="s">
        <v>16</v>
      </c>
    </row>
    <row r="269" spans="1:11" x14ac:dyDescent="0.25">
      <c r="A269" s="1">
        <v>45434</v>
      </c>
      <c r="B269" t="s">
        <v>10</v>
      </c>
      <c r="C269" t="s">
        <v>426</v>
      </c>
      <c r="D269">
        <v>-127.29</v>
      </c>
      <c r="E269" t="s">
        <v>12</v>
      </c>
      <c r="F269" t="s">
        <v>102</v>
      </c>
      <c r="G269" t="s">
        <v>562</v>
      </c>
      <c r="I269">
        <v>30236.29</v>
      </c>
      <c r="J269" t="s">
        <v>15</v>
      </c>
      <c r="K269" t="s">
        <v>16</v>
      </c>
    </row>
    <row r="270" spans="1:11" x14ac:dyDescent="0.25">
      <c r="A270" s="1">
        <v>45434</v>
      </c>
      <c r="B270" t="s">
        <v>10</v>
      </c>
      <c r="C270" t="s">
        <v>427</v>
      </c>
      <c r="D270">
        <v>-15</v>
      </c>
      <c r="E270" t="s">
        <v>12</v>
      </c>
      <c r="F270" t="s">
        <v>102</v>
      </c>
      <c r="G270" t="s">
        <v>560</v>
      </c>
      <c r="I270">
        <v>30363.58</v>
      </c>
      <c r="J270" t="s">
        <v>15</v>
      </c>
      <c r="K270" t="s">
        <v>16</v>
      </c>
    </row>
    <row r="271" spans="1:11" x14ac:dyDescent="0.25">
      <c r="A271" s="1">
        <v>45434</v>
      </c>
      <c r="B271" t="s">
        <v>10</v>
      </c>
      <c r="C271" t="s">
        <v>428</v>
      </c>
      <c r="D271">
        <v>-40</v>
      </c>
      <c r="E271" t="s">
        <v>12</v>
      </c>
      <c r="F271" t="s">
        <v>102</v>
      </c>
      <c r="G271" t="s">
        <v>575</v>
      </c>
      <c r="I271">
        <v>30378.58</v>
      </c>
      <c r="J271" t="s">
        <v>15</v>
      </c>
      <c r="K271" t="s">
        <v>16</v>
      </c>
    </row>
    <row r="272" spans="1:11" x14ac:dyDescent="0.25">
      <c r="A272" s="1">
        <v>45434</v>
      </c>
      <c r="B272" t="s">
        <v>10</v>
      </c>
      <c r="C272" t="s">
        <v>429</v>
      </c>
      <c r="D272">
        <v>-551</v>
      </c>
      <c r="E272" t="s">
        <v>12</v>
      </c>
      <c r="F272" t="s">
        <v>35</v>
      </c>
      <c r="G272" t="s">
        <v>580</v>
      </c>
      <c r="I272">
        <v>30418.58</v>
      </c>
      <c r="J272" t="s">
        <v>15</v>
      </c>
      <c r="K272" t="s">
        <v>16</v>
      </c>
    </row>
    <row r="273" spans="1:11" x14ac:dyDescent="0.25">
      <c r="A273" s="1">
        <v>45434</v>
      </c>
      <c r="B273" t="s">
        <v>10</v>
      </c>
      <c r="C273" t="s">
        <v>430</v>
      </c>
      <c r="D273">
        <v>-25</v>
      </c>
      <c r="E273" t="s">
        <v>12</v>
      </c>
      <c r="F273" t="s">
        <v>102</v>
      </c>
      <c r="G273" t="s">
        <v>560</v>
      </c>
      <c r="I273">
        <v>30969.58</v>
      </c>
      <c r="J273" t="s">
        <v>15</v>
      </c>
      <c r="K273" t="s">
        <v>16</v>
      </c>
    </row>
    <row r="274" spans="1:11" x14ac:dyDescent="0.25">
      <c r="A274" s="1">
        <v>45434</v>
      </c>
      <c r="B274" t="s">
        <v>18</v>
      </c>
      <c r="C274" t="s">
        <v>431</v>
      </c>
      <c r="D274">
        <v>49.97</v>
      </c>
      <c r="E274" t="s">
        <v>20</v>
      </c>
      <c r="F274" t="s">
        <v>21</v>
      </c>
      <c r="I274">
        <v>30994.58</v>
      </c>
      <c r="J274" t="s">
        <v>15</v>
      </c>
      <c r="K274" t="s">
        <v>16</v>
      </c>
    </row>
    <row r="275" spans="1:11" x14ac:dyDescent="0.25">
      <c r="A275" s="1">
        <v>45433</v>
      </c>
      <c r="B275" t="s">
        <v>10</v>
      </c>
      <c r="C275" t="s">
        <v>432</v>
      </c>
      <c r="D275">
        <v>-25</v>
      </c>
      <c r="E275" t="s">
        <v>12</v>
      </c>
      <c r="F275" t="s">
        <v>102</v>
      </c>
      <c r="G275" t="s">
        <v>560</v>
      </c>
      <c r="I275">
        <v>30944.61</v>
      </c>
      <c r="J275" t="s">
        <v>15</v>
      </c>
      <c r="K275" t="s">
        <v>16</v>
      </c>
    </row>
    <row r="276" spans="1:11" x14ac:dyDescent="0.25">
      <c r="A276" s="1">
        <v>45433</v>
      </c>
      <c r="B276" t="s">
        <v>10</v>
      </c>
      <c r="C276" t="s">
        <v>433</v>
      </c>
      <c r="D276">
        <v>-20</v>
      </c>
      <c r="E276" t="s">
        <v>12</v>
      </c>
      <c r="F276" t="s">
        <v>102</v>
      </c>
      <c r="G276" t="s">
        <v>560</v>
      </c>
      <c r="I276">
        <v>30969.61</v>
      </c>
      <c r="J276" t="s">
        <v>15</v>
      </c>
      <c r="K276" t="s">
        <v>16</v>
      </c>
    </row>
    <row r="277" spans="1:11" x14ac:dyDescent="0.25">
      <c r="A277" s="1">
        <v>45433</v>
      </c>
      <c r="B277" t="s">
        <v>10</v>
      </c>
      <c r="C277" t="s">
        <v>434</v>
      </c>
      <c r="D277">
        <v>-75</v>
      </c>
      <c r="E277" t="s">
        <v>12</v>
      </c>
      <c r="F277" t="s">
        <v>102</v>
      </c>
      <c r="G277" t="s">
        <v>560</v>
      </c>
      <c r="I277">
        <v>30989.61</v>
      </c>
      <c r="J277" t="s">
        <v>15</v>
      </c>
      <c r="K277" t="s">
        <v>16</v>
      </c>
    </row>
    <row r="278" spans="1:11" x14ac:dyDescent="0.25">
      <c r="A278" s="1">
        <v>45433</v>
      </c>
      <c r="B278" t="s">
        <v>10</v>
      </c>
      <c r="C278" t="s">
        <v>435</v>
      </c>
      <c r="D278">
        <v>-200</v>
      </c>
      <c r="E278" t="s">
        <v>12</v>
      </c>
      <c r="F278" t="s">
        <v>102</v>
      </c>
      <c r="G278" t="s">
        <v>560</v>
      </c>
      <c r="I278">
        <v>31064.61</v>
      </c>
      <c r="J278" t="s">
        <v>15</v>
      </c>
      <c r="K278" t="s">
        <v>16</v>
      </c>
    </row>
    <row r="279" spans="1:11" x14ac:dyDescent="0.25">
      <c r="A279" s="1">
        <v>45433</v>
      </c>
      <c r="B279" t="s">
        <v>10</v>
      </c>
      <c r="C279" t="s">
        <v>436</v>
      </c>
      <c r="D279">
        <v>-30</v>
      </c>
      <c r="E279" t="s">
        <v>12</v>
      </c>
      <c r="F279" t="s">
        <v>102</v>
      </c>
      <c r="G279" t="s">
        <v>560</v>
      </c>
      <c r="I279">
        <v>31264.61</v>
      </c>
      <c r="J279" t="s">
        <v>15</v>
      </c>
      <c r="K279" t="s">
        <v>16</v>
      </c>
    </row>
    <row r="280" spans="1:11" x14ac:dyDescent="0.25">
      <c r="A280" s="1">
        <v>45433</v>
      </c>
      <c r="B280" t="s">
        <v>10</v>
      </c>
      <c r="C280" t="s">
        <v>437</v>
      </c>
      <c r="D280">
        <v>-200</v>
      </c>
      <c r="E280" t="s">
        <v>12</v>
      </c>
      <c r="F280" t="s">
        <v>102</v>
      </c>
      <c r="G280" t="s">
        <v>560</v>
      </c>
      <c r="I280">
        <v>31294.61</v>
      </c>
      <c r="J280" t="s">
        <v>15</v>
      </c>
      <c r="K280" t="s">
        <v>16</v>
      </c>
    </row>
    <row r="281" spans="1:11" x14ac:dyDescent="0.25">
      <c r="A281" s="1">
        <v>45433</v>
      </c>
      <c r="B281" t="s">
        <v>10</v>
      </c>
      <c r="C281" t="s">
        <v>438</v>
      </c>
      <c r="D281">
        <v>-20</v>
      </c>
      <c r="E281" t="s">
        <v>12</v>
      </c>
      <c r="F281" t="s">
        <v>102</v>
      </c>
      <c r="G281" t="s">
        <v>560</v>
      </c>
      <c r="I281">
        <v>31494.61</v>
      </c>
      <c r="J281" t="s">
        <v>15</v>
      </c>
      <c r="K281" t="s">
        <v>16</v>
      </c>
    </row>
    <row r="282" spans="1:11" x14ac:dyDescent="0.25">
      <c r="A282" s="1">
        <v>45433</v>
      </c>
      <c r="B282" t="s">
        <v>10</v>
      </c>
      <c r="C282" t="s">
        <v>439</v>
      </c>
      <c r="D282">
        <v>-150</v>
      </c>
      <c r="E282" t="s">
        <v>12</v>
      </c>
      <c r="F282" t="s">
        <v>102</v>
      </c>
      <c r="G282" t="s">
        <v>560</v>
      </c>
      <c r="I282">
        <v>31514.61</v>
      </c>
      <c r="J282" t="s">
        <v>15</v>
      </c>
      <c r="K282" t="s">
        <v>16</v>
      </c>
    </row>
    <row r="283" spans="1:11" x14ac:dyDescent="0.25">
      <c r="A283" s="1">
        <v>45433</v>
      </c>
      <c r="B283" t="s">
        <v>10</v>
      </c>
      <c r="C283" t="s">
        <v>440</v>
      </c>
      <c r="D283">
        <v>-45</v>
      </c>
      <c r="E283" t="s">
        <v>12</v>
      </c>
      <c r="F283" t="s">
        <v>102</v>
      </c>
      <c r="G283" t="s">
        <v>560</v>
      </c>
      <c r="I283">
        <v>31664.61</v>
      </c>
      <c r="J283" t="s">
        <v>15</v>
      </c>
      <c r="K283" t="s">
        <v>16</v>
      </c>
    </row>
    <row r="284" spans="1:11" x14ac:dyDescent="0.25">
      <c r="A284" s="1">
        <v>45433</v>
      </c>
      <c r="B284" t="s">
        <v>10</v>
      </c>
      <c r="C284" t="s">
        <v>441</v>
      </c>
      <c r="D284">
        <v>-45</v>
      </c>
      <c r="E284" t="s">
        <v>12</v>
      </c>
      <c r="F284" t="s">
        <v>102</v>
      </c>
      <c r="G284" t="s">
        <v>560</v>
      </c>
      <c r="I284">
        <v>31709.61</v>
      </c>
      <c r="J284" t="s">
        <v>15</v>
      </c>
      <c r="K284" t="s">
        <v>16</v>
      </c>
    </row>
    <row r="285" spans="1:11" x14ac:dyDescent="0.25">
      <c r="A285" s="1">
        <v>45433</v>
      </c>
      <c r="B285" t="s">
        <v>10</v>
      </c>
      <c r="C285" t="s">
        <v>442</v>
      </c>
      <c r="D285">
        <v>-95</v>
      </c>
      <c r="E285" t="s">
        <v>12</v>
      </c>
      <c r="F285" t="s">
        <v>102</v>
      </c>
      <c r="G285" t="s">
        <v>560</v>
      </c>
      <c r="I285">
        <v>31754.61</v>
      </c>
      <c r="J285" t="s">
        <v>15</v>
      </c>
      <c r="K285" t="s">
        <v>16</v>
      </c>
    </row>
    <row r="286" spans="1:11" x14ac:dyDescent="0.25">
      <c r="A286" s="1">
        <v>45433</v>
      </c>
      <c r="B286" t="s">
        <v>10</v>
      </c>
      <c r="C286" t="s">
        <v>443</v>
      </c>
      <c r="D286">
        <v>-150</v>
      </c>
      <c r="E286" t="s">
        <v>12</v>
      </c>
      <c r="F286" t="s">
        <v>102</v>
      </c>
      <c r="G286" t="s">
        <v>560</v>
      </c>
      <c r="I286">
        <v>31849.61</v>
      </c>
      <c r="J286" t="s">
        <v>15</v>
      </c>
      <c r="K286" t="s">
        <v>16</v>
      </c>
    </row>
    <row r="287" spans="1:11" x14ac:dyDescent="0.25">
      <c r="A287" s="1">
        <v>45433</v>
      </c>
      <c r="B287" t="s">
        <v>10</v>
      </c>
      <c r="C287" t="s">
        <v>444</v>
      </c>
      <c r="D287">
        <v>-40</v>
      </c>
      <c r="E287" t="s">
        <v>12</v>
      </c>
      <c r="F287" t="s">
        <v>102</v>
      </c>
      <c r="G287" t="s">
        <v>560</v>
      </c>
      <c r="I287">
        <v>31999.61</v>
      </c>
      <c r="J287" t="s">
        <v>15</v>
      </c>
      <c r="K287" t="s">
        <v>16</v>
      </c>
    </row>
    <row r="288" spans="1:11" x14ac:dyDescent="0.25">
      <c r="A288" s="1">
        <v>45433</v>
      </c>
      <c r="B288" t="s">
        <v>18</v>
      </c>
      <c r="C288" t="s">
        <v>445</v>
      </c>
      <c r="D288">
        <v>16.82</v>
      </c>
      <c r="E288" t="s">
        <v>20</v>
      </c>
      <c r="F288" t="s">
        <v>21</v>
      </c>
      <c r="I288">
        <v>32039.61</v>
      </c>
      <c r="J288" t="s">
        <v>15</v>
      </c>
      <c r="K288" t="s">
        <v>16</v>
      </c>
    </row>
    <row r="289" spans="1:11" x14ac:dyDescent="0.25">
      <c r="A289" s="1">
        <v>45433</v>
      </c>
      <c r="B289" t="s">
        <v>18</v>
      </c>
      <c r="C289" t="s">
        <v>446</v>
      </c>
      <c r="D289">
        <v>90.94</v>
      </c>
      <c r="E289" t="s">
        <v>20</v>
      </c>
      <c r="F289" t="s">
        <v>21</v>
      </c>
      <c r="I289">
        <v>32022.79</v>
      </c>
      <c r="J289" t="s">
        <v>15</v>
      </c>
      <c r="K289" t="s">
        <v>16</v>
      </c>
    </row>
    <row r="290" spans="1:11" x14ac:dyDescent="0.25">
      <c r="A290" s="1">
        <v>45432</v>
      </c>
      <c r="B290" t="s">
        <v>18</v>
      </c>
      <c r="C290" t="s">
        <v>447</v>
      </c>
      <c r="D290">
        <v>37.450000000000003</v>
      </c>
      <c r="E290" t="s">
        <v>20</v>
      </c>
      <c r="F290" t="s">
        <v>21</v>
      </c>
      <c r="I290">
        <v>31931.85</v>
      </c>
      <c r="J290" t="s">
        <v>15</v>
      </c>
      <c r="K290" t="s">
        <v>16</v>
      </c>
    </row>
    <row r="291" spans="1:11" x14ac:dyDescent="0.25">
      <c r="A291" s="1">
        <v>45432</v>
      </c>
      <c r="B291" t="s">
        <v>18</v>
      </c>
      <c r="C291" t="s">
        <v>448</v>
      </c>
      <c r="D291">
        <v>114.51</v>
      </c>
      <c r="E291" t="s">
        <v>20</v>
      </c>
      <c r="F291" t="s">
        <v>21</v>
      </c>
      <c r="I291">
        <v>31894.400000000001</v>
      </c>
      <c r="J291" t="s">
        <v>15</v>
      </c>
      <c r="K291" t="s">
        <v>16</v>
      </c>
    </row>
    <row r="292" spans="1:11" x14ac:dyDescent="0.25">
      <c r="A292" s="1">
        <v>45429</v>
      </c>
      <c r="B292" t="s">
        <v>10</v>
      </c>
      <c r="C292" t="s">
        <v>449</v>
      </c>
      <c r="D292">
        <v>-1338</v>
      </c>
      <c r="E292" t="s">
        <v>12</v>
      </c>
      <c r="F292" t="s">
        <v>102</v>
      </c>
      <c r="G292" t="s">
        <v>561</v>
      </c>
      <c r="I292">
        <v>31779.89</v>
      </c>
      <c r="J292" t="s">
        <v>15</v>
      </c>
      <c r="K292" t="s">
        <v>16</v>
      </c>
    </row>
    <row r="293" spans="1:11" x14ac:dyDescent="0.25">
      <c r="A293" s="1">
        <v>45429</v>
      </c>
      <c r="B293" t="s">
        <v>10</v>
      </c>
      <c r="C293" t="s">
        <v>450</v>
      </c>
      <c r="D293">
        <v>-600</v>
      </c>
      <c r="E293" t="s">
        <v>12</v>
      </c>
      <c r="F293" t="s">
        <v>35</v>
      </c>
      <c r="G293" t="s">
        <v>539</v>
      </c>
      <c r="I293">
        <v>33117.89</v>
      </c>
      <c r="J293" t="s">
        <v>15</v>
      </c>
      <c r="K293" t="s">
        <v>16</v>
      </c>
    </row>
    <row r="294" spans="1:11" x14ac:dyDescent="0.25">
      <c r="A294" s="1">
        <v>45429</v>
      </c>
      <c r="B294" t="s">
        <v>18</v>
      </c>
      <c r="C294" t="s">
        <v>451</v>
      </c>
      <c r="D294">
        <v>310.68</v>
      </c>
      <c r="E294" t="s">
        <v>20</v>
      </c>
      <c r="F294" t="s">
        <v>21</v>
      </c>
      <c r="I294">
        <v>33717.89</v>
      </c>
      <c r="J294" t="s">
        <v>15</v>
      </c>
      <c r="K294" t="s">
        <v>16</v>
      </c>
    </row>
    <row r="295" spans="1:11" x14ac:dyDescent="0.25">
      <c r="A295" s="1">
        <v>45428</v>
      </c>
      <c r="B295" t="s">
        <v>10</v>
      </c>
      <c r="C295" t="s">
        <v>452</v>
      </c>
      <c r="D295">
        <v>-1496.25</v>
      </c>
      <c r="E295" t="s">
        <v>12</v>
      </c>
      <c r="F295" t="s">
        <v>102</v>
      </c>
      <c r="G295" t="s">
        <v>582</v>
      </c>
      <c r="I295">
        <v>33407.21</v>
      </c>
      <c r="J295" t="s">
        <v>15</v>
      </c>
      <c r="K295" t="s">
        <v>16</v>
      </c>
    </row>
    <row r="296" spans="1:11" x14ac:dyDescent="0.25">
      <c r="A296" s="1">
        <v>45428</v>
      </c>
      <c r="B296" t="s">
        <v>10</v>
      </c>
      <c r="C296" t="s">
        <v>453</v>
      </c>
      <c r="D296">
        <v>-3066.25</v>
      </c>
      <c r="E296" t="s">
        <v>12</v>
      </c>
      <c r="F296" t="s">
        <v>102</v>
      </c>
      <c r="G296" t="s">
        <v>574</v>
      </c>
      <c r="I296">
        <v>34903.46</v>
      </c>
      <c r="J296" t="s">
        <v>15</v>
      </c>
      <c r="K296" t="s">
        <v>16</v>
      </c>
    </row>
    <row r="297" spans="1:11" x14ac:dyDescent="0.25">
      <c r="A297" s="1">
        <v>45428</v>
      </c>
      <c r="B297" t="s">
        <v>10</v>
      </c>
      <c r="C297" t="s">
        <v>454</v>
      </c>
      <c r="D297">
        <v>-306</v>
      </c>
      <c r="E297" t="s">
        <v>12</v>
      </c>
      <c r="F297" t="s">
        <v>102</v>
      </c>
      <c r="G297" t="s">
        <v>565</v>
      </c>
      <c r="I297">
        <v>37969.71</v>
      </c>
      <c r="J297" t="s">
        <v>15</v>
      </c>
      <c r="K297" t="s">
        <v>16</v>
      </c>
    </row>
    <row r="298" spans="1:11" x14ac:dyDescent="0.25">
      <c r="A298" s="1">
        <v>45428</v>
      </c>
      <c r="B298" t="s">
        <v>18</v>
      </c>
      <c r="C298" t="s">
        <v>455</v>
      </c>
      <c r="D298">
        <v>583.17999999999995</v>
      </c>
      <c r="E298" t="s">
        <v>20</v>
      </c>
      <c r="F298" t="s">
        <v>21</v>
      </c>
      <c r="I298">
        <v>38275.71</v>
      </c>
      <c r="J298" t="s">
        <v>15</v>
      </c>
      <c r="K298" t="s">
        <v>16</v>
      </c>
    </row>
    <row r="299" spans="1:11" x14ac:dyDescent="0.25">
      <c r="A299" s="1">
        <v>45428</v>
      </c>
      <c r="B299" t="s">
        <v>18</v>
      </c>
      <c r="C299" t="s">
        <v>456</v>
      </c>
      <c r="D299">
        <v>20.84</v>
      </c>
      <c r="E299" t="s">
        <v>20</v>
      </c>
      <c r="F299" t="s">
        <v>21</v>
      </c>
      <c r="I299">
        <v>37692.53</v>
      </c>
      <c r="J299" t="s">
        <v>15</v>
      </c>
      <c r="K299" t="s">
        <v>16</v>
      </c>
    </row>
    <row r="300" spans="1:11" x14ac:dyDescent="0.25">
      <c r="A300" s="1">
        <v>45427</v>
      </c>
      <c r="B300" t="s">
        <v>18</v>
      </c>
      <c r="C300" t="s">
        <v>457</v>
      </c>
      <c r="D300">
        <v>20.54</v>
      </c>
      <c r="E300" t="s">
        <v>20</v>
      </c>
      <c r="F300" t="s">
        <v>21</v>
      </c>
      <c r="I300">
        <v>37671.69</v>
      </c>
      <c r="J300" t="s">
        <v>15</v>
      </c>
      <c r="K300" t="s">
        <v>16</v>
      </c>
    </row>
    <row r="301" spans="1:11" x14ac:dyDescent="0.25">
      <c r="A301" s="1">
        <v>45426</v>
      </c>
      <c r="B301" t="s">
        <v>18</v>
      </c>
      <c r="C301" t="s">
        <v>458</v>
      </c>
      <c r="D301">
        <v>43.9</v>
      </c>
      <c r="E301" t="s">
        <v>20</v>
      </c>
      <c r="F301" t="s">
        <v>21</v>
      </c>
      <c r="I301">
        <v>37651.15</v>
      </c>
      <c r="J301" t="s">
        <v>15</v>
      </c>
      <c r="K301" t="s">
        <v>16</v>
      </c>
    </row>
    <row r="302" spans="1:11" x14ac:dyDescent="0.25">
      <c r="A302" s="1">
        <v>45425</v>
      </c>
      <c r="B302" t="s">
        <v>10</v>
      </c>
      <c r="C302" t="s">
        <v>459</v>
      </c>
      <c r="D302">
        <v>-24.65</v>
      </c>
      <c r="E302" t="s">
        <v>12</v>
      </c>
      <c r="F302" t="s">
        <v>13</v>
      </c>
      <c r="G302" t="s">
        <v>579</v>
      </c>
      <c r="I302">
        <v>37607.25</v>
      </c>
      <c r="J302" t="s">
        <v>15</v>
      </c>
      <c r="K302" t="s">
        <v>16</v>
      </c>
    </row>
    <row r="303" spans="1:11" x14ac:dyDescent="0.25">
      <c r="A303" s="1">
        <v>45425</v>
      </c>
      <c r="B303" t="s">
        <v>18</v>
      </c>
      <c r="C303" t="s">
        <v>460</v>
      </c>
      <c r="D303">
        <v>100.32</v>
      </c>
      <c r="E303" t="s">
        <v>20</v>
      </c>
      <c r="F303" t="s">
        <v>21</v>
      </c>
      <c r="I303">
        <v>37631.9</v>
      </c>
      <c r="J303" t="s">
        <v>15</v>
      </c>
      <c r="K303" t="s">
        <v>16</v>
      </c>
    </row>
    <row r="304" spans="1:11" x14ac:dyDescent="0.25">
      <c r="A304" s="1">
        <v>45422</v>
      </c>
      <c r="B304" t="s">
        <v>18</v>
      </c>
      <c r="C304" t="s">
        <v>461</v>
      </c>
      <c r="D304">
        <v>104.34</v>
      </c>
      <c r="E304" t="s">
        <v>20</v>
      </c>
      <c r="F304" t="s">
        <v>21</v>
      </c>
      <c r="I304">
        <v>37531.58</v>
      </c>
      <c r="J304" t="s">
        <v>15</v>
      </c>
      <c r="K304" t="s">
        <v>16</v>
      </c>
    </row>
    <row r="305" spans="1:11" x14ac:dyDescent="0.25">
      <c r="A305" s="1">
        <v>45422</v>
      </c>
      <c r="B305" t="s">
        <v>18</v>
      </c>
      <c r="C305" t="s">
        <v>462</v>
      </c>
      <c r="D305">
        <v>448.89</v>
      </c>
      <c r="E305" t="s">
        <v>20</v>
      </c>
      <c r="F305" t="s">
        <v>21</v>
      </c>
      <c r="I305">
        <v>37427.24</v>
      </c>
      <c r="J305" t="s">
        <v>15</v>
      </c>
      <c r="K305" t="s">
        <v>16</v>
      </c>
    </row>
    <row r="306" spans="1:11" x14ac:dyDescent="0.25">
      <c r="A306" s="1">
        <v>45421</v>
      </c>
      <c r="B306" t="s">
        <v>10</v>
      </c>
      <c r="C306" t="s">
        <v>463</v>
      </c>
      <c r="D306">
        <v>-617</v>
      </c>
      <c r="E306" t="s">
        <v>12</v>
      </c>
      <c r="F306" t="s">
        <v>35</v>
      </c>
      <c r="G306" t="s">
        <v>576</v>
      </c>
      <c r="I306">
        <v>36978.35</v>
      </c>
      <c r="J306" t="s">
        <v>15</v>
      </c>
      <c r="K306" t="s">
        <v>16</v>
      </c>
    </row>
    <row r="307" spans="1:11" x14ac:dyDescent="0.25">
      <c r="A307" s="1">
        <v>45421</v>
      </c>
      <c r="B307" t="s">
        <v>18</v>
      </c>
      <c r="C307" t="s">
        <v>464</v>
      </c>
      <c r="D307">
        <v>147.9</v>
      </c>
      <c r="E307" t="s">
        <v>20</v>
      </c>
      <c r="F307" t="s">
        <v>21</v>
      </c>
      <c r="I307">
        <v>37595.35</v>
      </c>
      <c r="J307" t="s">
        <v>15</v>
      </c>
      <c r="K307" t="s">
        <v>16</v>
      </c>
    </row>
    <row r="308" spans="1:11" x14ac:dyDescent="0.25">
      <c r="A308" s="1">
        <v>45421</v>
      </c>
      <c r="B308" t="s">
        <v>18</v>
      </c>
      <c r="C308" t="s">
        <v>465</v>
      </c>
      <c r="D308">
        <v>45.28</v>
      </c>
      <c r="E308" t="s">
        <v>20</v>
      </c>
      <c r="F308" t="s">
        <v>21</v>
      </c>
      <c r="I308">
        <v>37447.449999999997</v>
      </c>
      <c r="J308" t="s">
        <v>15</v>
      </c>
      <c r="K308" t="s">
        <v>16</v>
      </c>
    </row>
    <row r="309" spans="1:11" x14ac:dyDescent="0.25">
      <c r="A309" s="1">
        <v>45420</v>
      </c>
      <c r="B309" t="s">
        <v>18</v>
      </c>
      <c r="C309" t="s">
        <v>466</v>
      </c>
      <c r="D309">
        <v>34.26</v>
      </c>
      <c r="E309" t="s">
        <v>20</v>
      </c>
      <c r="F309" t="s">
        <v>21</v>
      </c>
      <c r="I309">
        <v>37402.17</v>
      </c>
      <c r="J309" t="s">
        <v>15</v>
      </c>
      <c r="K309" t="s">
        <v>16</v>
      </c>
    </row>
    <row r="310" spans="1:11" x14ac:dyDescent="0.25">
      <c r="A310" s="1">
        <v>45420</v>
      </c>
      <c r="B310" t="s">
        <v>18</v>
      </c>
      <c r="C310" t="s">
        <v>467</v>
      </c>
      <c r="D310">
        <v>14.78</v>
      </c>
      <c r="E310" t="s">
        <v>20</v>
      </c>
      <c r="F310" t="s">
        <v>21</v>
      </c>
      <c r="I310">
        <v>37367.910000000003</v>
      </c>
      <c r="J310" t="s">
        <v>15</v>
      </c>
      <c r="K310" t="s">
        <v>16</v>
      </c>
    </row>
    <row r="311" spans="1:11" x14ac:dyDescent="0.25">
      <c r="A311" s="1">
        <v>45419</v>
      </c>
      <c r="B311" t="s">
        <v>18</v>
      </c>
      <c r="C311" t="s">
        <v>468</v>
      </c>
      <c r="D311">
        <v>30.81</v>
      </c>
      <c r="E311" t="s">
        <v>20</v>
      </c>
      <c r="F311" t="s">
        <v>21</v>
      </c>
      <c r="I311">
        <v>37353.129999999997</v>
      </c>
      <c r="J311" t="s">
        <v>15</v>
      </c>
      <c r="K311" t="s">
        <v>16</v>
      </c>
    </row>
    <row r="312" spans="1:11" x14ac:dyDescent="0.25">
      <c r="A312" s="1">
        <v>45419</v>
      </c>
      <c r="B312" t="s">
        <v>18</v>
      </c>
      <c r="C312" t="s">
        <v>469</v>
      </c>
      <c r="D312">
        <v>111.42</v>
      </c>
      <c r="E312" t="s">
        <v>20</v>
      </c>
      <c r="F312" t="s">
        <v>21</v>
      </c>
      <c r="I312">
        <v>37322.32</v>
      </c>
      <c r="J312" t="s">
        <v>15</v>
      </c>
      <c r="K312" t="s">
        <v>16</v>
      </c>
    </row>
    <row r="313" spans="1:11" x14ac:dyDescent="0.25">
      <c r="A313" s="1">
        <v>45415</v>
      </c>
      <c r="B313" t="s">
        <v>10</v>
      </c>
      <c r="C313" t="s">
        <v>470</v>
      </c>
      <c r="D313">
        <v>-50</v>
      </c>
      <c r="E313" t="s">
        <v>12</v>
      </c>
      <c r="F313" t="s">
        <v>153</v>
      </c>
      <c r="I313">
        <v>37210.9</v>
      </c>
      <c r="J313" t="s">
        <v>15</v>
      </c>
      <c r="K313" t="s">
        <v>16</v>
      </c>
    </row>
    <row r="314" spans="1:11" x14ac:dyDescent="0.25">
      <c r="A314" s="1">
        <v>45415</v>
      </c>
      <c r="B314" t="s">
        <v>10</v>
      </c>
      <c r="C314" t="s">
        <v>471</v>
      </c>
      <c r="D314">
        <v>-40.57</v>
      </c>
      <c r="E314" t="s">
        <v>12</v>
      </c>
      <c r="F314" t="s">
        <v>153</v>
      </c>
      <c r="G314" t="s">
        <v>544</v>
      </c>
      <c r="I314">
        <v>37260.9</v>
      </c>
      <c r="J314" t="s">
        <v>15</v>
      </c>
      <c r="K314" t="s">
        <v>16</v>
      </c>
    </row>
    <row r="315" spans="1:11" x14ac:dyDescent="0.25">
      <c r="A315" s="1">
        <v>45415</v>
      </c>
      <c r="B315" t="s">
        <v>18</v>
      </c>
      <c r="C315" t="s">
        <v>472</v>
      </c>
      <c r="D315">
        <v>133.55000000000001</v>
      </c>
      <c r="E315" t="s">
        <v>20</v>
      </c>
      <c r="F315" t="s">
        <v>21</v>
      </c>
      <c r="I315">
        <v>37301.47</v>
      </c>
      <c r="J315" t="s">
        <v>15</v>
      </c>
      <c r="K315" t="s">
        <v>16</v>
      </c>
    </row>
    <row r="316" spans="1:11" x14ac:dyDescent="0.25">
      <c r="A316" s="1">
        <v>45415</v>
      </c>
      <c r="B316" t="s">
        <v>18</v>
      </c>
      <c r="C316" t="s">
        <v>473</v>
      </c>
      <c r="D316">
        <v>186.07</v>
      </c>
      <c r="E316" t="s">
        <v>20</v>
      </c>
      <c r="F316" t="s">
        <v>21</v>
      </c>
      <c r="I316">
        <v>37167.919999999998</v>
      </c>
      <c r="J316" t="s">
        <v>15</v>
      </c>
      <c r="K316" t="s">
        <v>16</v>
      </c>
    </row>
    <row r="317" spans="1:11" x14ac:dyDescent="0.25">
      <c r="A317" s="1">
        <v>45414</v>
      </c>
      <c r="B317" t="s">
        <v>18</v>
      </c>
      <c r="C317" t="s">
        <v>474</v>
      </c>
      <c r="D317">
        <v>237.75</v>
      </c>
      <c r="E317" t="s">
        <v>20</v>
      </c>
      <c r="F317" t="s">
        <v>21</v>
      </c>
      <c r="I317">
        <v>36981.85</v>
      </c>
      <c r="J317" t="s">
        <v>15</v>
      </c>
      <c r="K317" t="s">
        <v>16</v>
      </c>
    </row>
    <row r="318" spans="1:11" x14ac:dyDescent="0.25">
      <c r="A318" s="1">
        <v>45414</v>
      </c>
      <c r="B318" t="s">
        <v>18</v>
      </c>
      <c r="C318" t="s">
        <v>475</v>
      </c>
      <c r="D318">
        <v>77.09</v>
      </c>
      <c r="E318" t="s">
        <v>20</v>
      </c>
      <c r="F318" t="s">
        <v>21</v>
      </c>
      <c r="I318">
        <v>36744.1</v>
      </c>
      <c r="J318" t="s">
        <v>15</v>
      </c>
      <c r="K318" t="s">
        <v>16</v>
      </c>
    </row>
    <row r="319" spans="1:11" x14ac:dyDescent="0.25">
      <c r="A319" s="1">
        <v>45413</v>
      </c>
      <c r="B319" t="s">
        <v>65</v>
      </c>
      <c r="C319" t="s">
        <v>476</v>
      </c>
      <c r="D319">
        <v>-200</v>
      </c>
      <c r="E319" t="s">
        <v>12</v>
      </c>
      <c r="F319" t="s">
        <v>67</v>
      </c>
      <c r="I319">
        <v>36667.01</v>
      </c>
      <c r="J319" t="s">
        <v>15</v>
      </c>
      <c r="K319" t="s">
        <v>16</v>
      </c>
    </row>
    <row r="320" spans="1:11" x14ac:dyDescent="0.25">
      <c r="A320" s="1">
        <v>45413</v>
      </c>
      <c r="B320" t="s">
        <v>10</v>
      </c>
      <c r="C320" t="s">
        <v>477</v>
      </c>
      <c r="D320">
        <v>-188.25</v>
      </c>
      <c r="E320" t="s">
        <v>12</v>
      </c>
      <c r="F320" t="s">
        <v>153</v>
      </c>
      <c r="G320" t="s">
        <v>544</v>
      </c>
      <c r="I320">
        <v>36867.01</v>
      </c>
      <c r="J320" t="s">
        <v>15</v>
      </c>
      <c r="K320" t="s">
        <v>16</v>
      </c>
    </row>
    <row r="321" spans="1:11" x14ac:dyDescent="0.25">
      <c r="A321" s="1">
        <v>45413</v>
      </c>
      <c r="B321" t="s">
        <v>10</v>
      </c>
      <c r="C321" t="s">
        <v>478</v>
      </c>
      <c r="D321">
        <v>-211</v>
      </c>
      <c r="E321" t="s">
        <v>12</v>
      </c>
      <c r="F321" t="s">
        <v>13</v>
      </c>
      <c r="G321" t="s">
        <v>577</v>
      </c>
      <c r="I321">
        <v>37055.26</v>
      </c>
      <c r="J321" t="s">
        <v>15</v>
      </c>
      <c r="K321" t="s">
        <v>16</v>
      </c>
    </row>
    <row r="322" spans="1:11" x14ac:dyDescent="0.25">
      <c r="A322" s="1">
        <v>45413</v>
      </c>
      <c r="B322" t="s">
        <v>10</v>
      </c>
      <c r="C322" t="s">
        <v>479</v>
      </c>
      <c r="D322">
        <v>-46.97</v>
      </c>
      <c r="E322" t="s">
        <v>12</v>
      </c>
      <c r="F322" t="s">
        <v>102</v>
      </c>
      <c r="G322" t="s">
        <v>594</v>
      </c>
      <c r="I322">
        <v>37266.26</v>
      </c>
      <c r="J322" t="s">
        <v>15</v>
      </c>
      <c r="K322" t="s">
        <v>16</v>
      </c>
    </row>
    <row r="323" spans="1:11" x14ac:dyDescent="0.25">
      <c r="A323" s="1">
        <v>45413</v>
      </c>
      <c r="B323" t="s">
        <v>10</v>
      </c>
      <c r="C323" t="s">
        <v>480</v>
      </c>
      <c r="D323">
        <v>-32</v>
      </c>
      <c r="E323" t="s">
        <v>12</v>
      </c>
      <c r="F323" t="s">
        <v>13</v>
      </c>
      <c r="G323" t="s">
        <v>595</v>
      </c>
      <c r="I323">
        <v>37313.230000000003</v>
      </c>
      <c r="J323" t="s">
        <v>15</v>
      </c>
      <c r="K323" t="s">
        <v>16</v>
      </c>
    </row>
    <row r="324" spans="1:11" x14ac:dyDescent="0.25">
      <c r="A324" s="1">
        <v>45413</v>
      </c>
      <c r="B324" t="s">
        <v>10</v>
      </c>
      <c r="C324" t="s">
        <v>481</v>
      </c>
      <c r="D324">
        <v>-276</v>
      </c>
      <c r="E324" t="s">
        <v>12</v>
      </c>
      <c r="F324" t="s">
        <v>80</v>
      </c>
      <c r="I324">
        <v>37345.230000000003</v>
      </c>
      <c r="J324" t="s">
        <v>15</v>
      </c>
      <c r="K324" t="s">
        <v>16</v>
      </c>
    </row>
    <row r="325" spans="1:11" x14ac:dyDescent="0.25">
      <c r="A325" s="1">
        <v>45413</v>
      </c>
      <c r="B325" t="s">
        <v>10</v>
      </c>
      <c r="C325" t="s">
        <v>482</v>
      </c>
      <c r="D325">
        <v>-277.2</v>
      </c>
      <c r="E325" t="s">
        <v>12</v>
      </c>
      <c r="F325" t="s">
        <v>80</v>
      </c>
      <c r="I325">
        <v>37621.230000000003</v>
      </c>
      <c r="J325" t="s">
        <v>15</v>
      </c>
      <c r="K325" t="s">
        <v>16</v>
      </c>
    </row>
    <row r="326" spans="1:11" x14ac:dyDescent="0.25">
      <c r="A326" s="1">
        <v>45413</v>
      </c>
      <c r="B326" t="s">
        <v>18</v>
      </c>
      <c r="C326" t="s">
        <v>483</v>
      </c>
      <c r="D326">
        <v>34.409999999999997</v>
      </c>
      <c r="E326" t="s">
        <v>20</v>
      </c>
      <c r="F326" t="s">
        <v>21</v>
      </c>
      <c r="I326">
        <v>37898.43</v>
      </c>
      <c r="J326" t="s">
        <v>15</v>
      </c>
      <c r="K326" t="s">
        <v>16</v>
      </c>
    </row>
    <row r="327" spans="1:11" x14ac:dyDescent="0.25">
      <c r="A327" s="1">
        <v>45413</v>
      </c>
      <c r="B327" t="s">
        <v>18</v>
      </c>
      <c r="C327" t="s">
        <v>484</v>
      </c>
      <c r="D327">
        <v>14.77</v>
      </c>
      <c r="E327" t="s">
        <v>20</v>
      </c>
      <c r="F327" t="s">
        <v>21</v>
      </c>
      <c r="I327">
        <v>37864.019999999997</v>
      </c>
      <c r="J327" t="s">
        <v>15</v>
      </c>
      <c r="K327" t="s">
        <v>16</v>
      </c>
    </row>
    <row r="328" spans="1:11" x14ac:dyDescent="0.25">
      <c r="A328" s="1">
        <v>45412</v>
      </c>
      <c r="B328" t="s">
        <v>18</v>
      </c>
      <c r="C328" t="s">
        <v>485</v>
      </c>
      <c r="D328">
        <v>15.75</v>
      </c>
      <c r="E328" t="s">
        <v>20</v>
      </c>
      <c r="F328" t="s">
        <v>21</v>
      </c>
      <c r="I328">
        <v>37849.25</v>
      </c>
      <c r="J328" t="s">
        <v>15</v>
      </c>
      <c r="K328" t="s">
        <v>16</v>
      </c>
    </row>
    <row r="329" spans="1:11" x14ac:dyDescent="0.25">
      <c r="A329" s="1">
        <v>45412</v>
      </c>
      <c r="B329" t="s">
        <v>18</v>
      </c>
      <c r="C329" t="s">
        <v>486</v>
      </c>
      <c r="D329">
        <v>65.09</v>
      </c>
      <c r="E329" t="s">
        <v>20</v>
      </c>
      <c r="F329" t="s">
        <v>21</v>
      </c>
      <c r="I329">
        <v>37833.5</v>
      </c>
      <c r="J329" t="s">
        <v>15</v>
      </c>
      <c r="K329" t="s">
        <v>16</v>
      </c>
    </row>
    <row r="330" spans="1:11" x14ac:dyDescent="0.25">
      <c r="A330" s="1">
        <v>45411</v>
      </c>
      <c r="B330" t="s">
        <v>18</v>
      </c>
      <c r="C330" t="s">
        <v>487</v>
      </c>
      <c r="D330">
        <v>73.95</v>
      </c>
      <c r="E330" t="s">
        <v>20</v>
      </c>
      <c r="F330" t="s">
        <v>21</v>
      </c>
      <c r="I330">
        <v>37768.410000000003</v>
      </c>
      <c r="J330" t="s">
        <v>15</v>
      </c>
      <c r="K330" t="s">
        <v>16</v>
      </c>
    </row>
    <row r="331" spans="1:11" x14ac:dyDescent="0.25">
      <c r="A331" s="1">
        <v>45411</v>
      </c>
      <c r="B331" t="s">
        <v>18</v>
      </c>
      <c r="C331" t="s">
        <v>488</v>
      </c>
      <c r="D331">
        <v>171.02</v>
      </c>
      <c r="E331" t="s">
        <v>20</v>
      </c>
      <c r="F331" t="s">
        <v>21</v>
      </c>
      <c r="I331">
        <v>37694.46</v>
      </c>
      <c r="J331" t="s">
        <v>15</v>
      </c>
      <c r="K331" t="s">
        <v>16</v>
      </c>
    </row>
    <row r="332" spans="1:11" x14ac:dyDescent="0.25">
      <c r="A332" s="1">
        <v>45408</v>
      </c>
      <c r="B332" t="s">
        <v>18</v>
      </c>
      <c r="C332" t="s">
        <v>489</v>
      </c>
      <c r="D332">
        <v>44.41</v>
      </c>
      <c r="E332" t="s">
        <v>20</v>
      </c>
      <c r="F332" t="s">
        <v>21</v>
      </c>
      <c r="I332">
        <v>37523.440000000002</v>
      </c>
      <c r="J332" t="s">
        <v>15</v>
      </c>
      <c r="K332" t="s">
        <v>16</v>
      </c>
    </row>
    <row r="333" spans="1:11" x14ac:dyDescent="0.25">
      <c r="A333" s="1">
        <v>45408</v>
      </c>
      <c r="B333" t="s">
        <v>18</v>
      </c>
      <c r="C333" t="s">
        <v>490</v>
      </c>
      <c r="D333">
        <v>67.61</v>
      </c>
      <c r="E333" t="s">
        <v>20</v>
      </c>
      <c r="F333" t="s">
        <v>21</v>
      </c>
      <c r="I333">
        <v>37479.03</v>
      </c>
      <c r="J333" t="s">
        <v>15</v>
      </c>
      <c r="K333" t="s">
        <v>16</v>
      </c>
    </row>
    <row r="334" spans="1:11" x14ac:dyDescent="0.25">
      <c r="A334" s="1">
        <v>45407</v>
      </c>
      <c r="B334" t="s">
        <v>18</v>
      </c>
      <c r="C334" t="s">
        <v>491</v>
      </c>
      <c r="D334">
        <v>219.12</v>
      </c>
      <c r="E334" t="s">
        <v>20</v>
      </c>
      <c r="F334" t="s">
        <v>21</v>
      </c>
      <c r="I334">
        <v>37411.42</v>
      </c>
      <c r="J334" t="s">
        <v>15</v>
      </c>
      <c r="K334" t="s">
        <v>16</v>
      </c>
    </row>
    <row r="335" spans="1:11" x14ac:dyDescent="0.25">
      <c r="A335" s="1">
        <v>45407</v>
      </c>
      <c r="B335" t="s">
        <v>18</v>
      </c>
      <c r="C335" t="s">
        <v>492</v>
      </c>
      <c r="D335">
        <v>118.26</v>
      </c>
      <c r="E335" t="s">
        <v>20</v>
      </c>
      <c r="F335" t="s">
        <v>21</v>
      </c>
      <c r="I335">
        <v>37192.300000000003</v>
      </c>
      <c r="J335" t="s">
        <v>15</v>
      </c>
      <c r="K335" t="s">
        <v>16</v>
      </c>
    </row>
    <row r="336" spans="1:11" x14ac:dyDescent="0.25">
      <c r="A336" s="1">
        <v>45406</v>
      </c>
      <c r="B336" t="s">
        <v>18</v>
      </c>
      <c r="C336" t="s">
        <v>493</v>
      </c>
      <c r="D336">
        <v>66.98</v>
      </c>
      <c r="E336" t="s">
        <v>20</v>
      </c>
      <c r="F336" t="s">
        <v>21</v>
      </c>
      <c r="I336">
        <v>37074.04</v>
      </c>
      <c r="J336" t="s">
        <v>15</v>
      </c>
      <c r="K336" t="s">
        <v>16</v>
      </c>
    </row>
    <row r="337" spans="1:11" x14ac:dyDescent="0.25">
      <c r="A337" s="1">
        <v>45406</v>
      </c>
      <c r="B337" t="s">
        <v>18</v>
      </c>
      <c r="C337" t="s">
        <v>494</v>
      </c>
      <c r="D337">
        <v>44.41</v>
      </c>
      <c r="E337" t="s">
        <v>20</v>
      </c>
      <c r="F337" t="s">
        <v>21</v>
      </c>
      <c r="I337">
        <v>37007.06</v>
      </c>
      <c r="J337" t="s">
        <v>15</v>
      </c>
      <c r="K337" t="s">
        <v>16</v>
      </c>
    </row>
    <row r="338" spans="1:11" x14ac:dyDescent="0.25">
      <c r="A338" s="1">
        <v>45405</v>
      </c>
      <c r="B338" t="s">
        <v>18</v>
      </c>
      <c r="C338" t="s">
        <v>495</v>
      </c>
      <c r="D338">
        <v>44.31</v>
      </c>
      <c r="E338" t="s">
        <v>20</v>
      </c>
      <c r="F338" t="s">
        <v>21</v>
      </c>
      <c r="I338">
        <v>36962.65</v>
      </c>
      <c r="J338" t="s">
        <v>15</v>
      </c>
      <c r="K338" t="s">
        <v>16</v>
      </c>
    </row>
    <row r="339" spans="1:11" x14ac:dyDescent="0.25">
      <c r="A339" s="1">
        <v>45404</v>
      </c>
      <c r="B339" t="s">
        <v>10</v>
      </c>
      <c r="C339" t="s">
        <v>496</v>
      </c>
      <c r="D339">
        <v>-5201.95</v>
      </c>
      <c r="E339" t="s">
        <v>12</v>
      </c>
      <c r="F339" t="s">
        <v>102</v>
      </c>
      <c r="G339" t="s">
        <v>563</v>
      </c>
      <c r="I339">
        <v>36918.339999999997</v>
      </c>
      <c r="J339" t="s">
        <v>15</v>
      </c>
      <c r="K339" t="s">
        <v>16</v>
      </c>
    </row>
    <row r="340" spans="1:11" x14ac:dyDescent="0.25">
      <c r="A340" s="1">
        <v>45404</v>
      </c>
      <c r="B340" t="s">
        <v>18</v>
      </c>
      <c r="C340" t="s">
        <v>497</v>
      </c>
      <c r="D340">
        <v>44.41</v>
      </c>
      <c r="E340" t="s">
        <v>20</v>
      </c>
      <c r="F340" t="s">
        <v>21</v>
      </c>
      <c r="I340">
        <v>42120.29</v>
      </c>
      <c r="J340" t="s">
        <v>15</v>
      </c>
      <c r="K340" t="s">
        <v>16</v>
      </c>
    </row>
    <row r="341" spans="1:11" x14ac:dyDescent="0.25">
      <c r="A341" s="1">
        <v>45404</v>
      </c>
      <c r="B341" t="s">
        <v>18</v>
      </c>
      <c r="C341" t="s">
        <v>498</v>
      </c>
      <c r="D341">
        <v>79.17</v>
      </c>
      <c r="E341" t="s">
        <v>20</v>
      </c>
      <c r="F341" t="s">
        <v>21</v>
      </c>
      <c r="I341">
        <v>42075.88</v>
      </c>
      <c r="J341" t="s">
        <v>15</v>
      </c>
      <c r="K341" t="s">
        <v>16</v>
      </c>
    </row>
    <row r="342" spans="1:11" x14ac:dyDescent="0.25">
      <c r="A342" s="1">
        <v>45401</v>
      </c>
      <c r="B342" t="s">
        <v>18</v>
      </c>
      <c r="C342" t="s">
        <v>499</v>
      </c>
      <c r="D342">
        <v>48.51</v>
      </c>
      <c r="E342" t="s">
        <v>20</v>
      </c>
      <c r="F342" t="s">
        <v>21</v>
      </c>
      <c r="I342">
        <v>41996.71</v>
      </c>
      <c r="J342" t="s">
        <v>15</v>
      </c>
      <c r="K342" t="s">
        <v>16</v>
      </c>
    </row>
    <row r="343" spans="1:11" x14ac:dyDescent="0.25">
      <c r="A343" s="1">
        <v>45401</v>
      </c>
      <c r="B343" t="s">
        <v>18</v>
      </c>
      <c r="C343" t="s">
        <v>500</v>
      </c>
      <c r="D343">
        <v>84.61</v>
      </c>
      <c r="E343" t="s">
        <v>20</v>
      </c>
      <c r="F343" t="s">
        <v>21</v>
      </c>
      <c r="I343">
        <v>41948.2</v>
      </c>
      <c r="J343" t="s">
        <v>15</v>
      </c>
      <c r="K343" t="s">
        <v>16</v>
      </c>
    </row>
    <row r="344" spans="1:11" x14ac:dyDescent="0.25">
      <c r="A344" s="1">
        <v>45400</v>
      </c>
      <c r="B344" t="s">
        <v>18</v>
      </c>
      <c r="C344" t="s">
        <v>501</v>
      </c>
      <c r="D344">
        <v>214.03</v>
      </c>
      <c r="E344" t="s">
        <v>20</v>
      </c>
      <c r="F344" t="s">
        <v>21</v>
      </c>
      <c r="I344">
        <v>41863.589999999997</v>
      </c>
      <c r="J344" t="s">
        <v>15</v>
      </c>
      <c r="K344" t="s">
        <v>16</v>
      </c>
    </row>
    <row r="345" spans="1:11" x14ac:dyDescent="0.25">
      <c r="A345" s="1">
        <v>45400</v>
      </c>
      <c r="B345" t="s">
        <v>18</v>
      </c>
      <c r="C345" t="s">
        <v>502</v>
      </c>
      <c r="D345">
        <v>143.1</v>
      </c>
      <c r="E345" t="s">
        <v>20</v>
      </c>
      <c r="F345" t="s">
        <v>21</v>
      </c>
      <c r="I345">
        <v>41649.56</v>
      </c>
      <c r="J345" t="s">
        <v>15</v>
      </c>
      <c r="K345" t="s">
        <v>16</v>
      </c>
    </row>
    <row r="346" spans="1:11" x14ac:dyDescent="0.25">
      <c r="A346" s="1">
        <v>45399</v>
      </c>
      <c r="B346" t="s">
        <v>10</v>
      </c>
      <c r="C346" t="s">
        <v>503</v>
      </c>
      <c r="D346">
        <v>-434.75</v>
      </c>
      <c r="E346" t="s">
        <v>12</v>
      </c>
      <c r="F346" t="s">
        <v>153</v>
      </c>
      <c r="G346" t="s">
        <v>14</v>
      </c>
      <c r="I346">
        <v>41506.46</v>
      </c>
      <c r="J346" t="s">
        <v>15</v>
      </c>
      <c r="K346" t="s">
        <v>16</v>
      </c>
    </row>
    <row r="347" spans="1:11" x14ac:dyDescent="0.25">
      <c r="A347" s="1">
        <v>45399</v>
      </c>
      <c r="B347" t="s">
        <v>18</v>
      </c>
      <c r="C347" t="s">
        <v>504</v>
      </c>
      <c r="D347">
        <v>46.47</v>
      </c>
      <c r="E347" t="s">
        <v>20</v>
      </c>
      <c r="F347" t="s">
        <v>21</v>
      </c>
      <c r="I347">
        <v>41941.21</v>
      </c>
      <c r="J347" t="s">
        <v>15</v>
      </c>
      <c r="K347" t="s">
        <v>16</v>
      </c>
    </row>
    <row r="348" spans="1:11" x14ac:dyDescent="0.25">
      <c r="A348" s="1">
        <v>45399</v>
      </c>
      <c r="B348" t="s">
        <v>18</v>
      </c>
      <c r="C348" t="s">
        <v>505</v>
      </c>
      <c r="D348">
        <v>135.36000000000001</v>
      </c>
      <c r="E348" t="s">
        <v>20</v>
      </c>
      <c r="F348" t="s">
        <v>21</v>
      </c>
      <c r="I348">
        <v>41894.74</v>
      </c>
      <c r="J348" t="s">
        <v>15</v>
      </c>
      <c r="K348" t="s">
        <v>16</v>
      </c>
    </row>
    <row r="349" spans="1:11" x14ac:dyDescent="0.25">
      <c r="A349" s="1">
        <v>45398</v>
      </c>
      <c r="B349" t="s">
        <v>10</v>
      </c>
      <c r="C349" t="s">
        <v>506</v>
      </c>
      <c r="D349">
        <v>-68.23</v>
      </c>
      <c r="E349" t="s">
        <v>12</v>
      </c>
      <c r="F349" t="s">
        <v>88</v>
      </c>
      <c r="I349">
        <v>41759.379999999997</v>
      </c>
      <c r="J349" t="s">
        <v>15</v>
      </c>
      <c r="K349" t="s">
        <v>16</v>
      </c>
    </row>
    <row r="350" spans="1:11" x14ac:dyDescent="0.25">
      <c r="A350" s="1">
        <v>45398</v>
      </c>
      <c r="B350" t="s">
        <v>10</v>
      </c>
      <c r="C350" t="s">
        <v>507</v>
      </c>
      <c r="D350">
        <v>-260</v>
      </c>
      <c r="E350" t="s">
        <v>12</v>
      </c>
      <c r="F350" t="s">
        <v>13</v>
      </c>
      <c r="G350" t="s">
        <v>595</v>
      </c>
      <c r="I350">
        <v>41827.61</v>
      </c>
      <c r="J350" t="s">
        <v>15</v>
      </c>
      <c r="K350" t="s">
        <v>16</v>
      </c>
    </row>
    <row r="351" spans="1:11" x14ac:dyDescent="0.25">
      <c r="A351" s="1">
        <v>45398</v>
      </c>
      <c r="B351" t="s">
        <v>10</v>
      </c>
      <c r="C351" t="s">
        <v>508</v>
      </c>
      <c r="D351">
        <v>-909</v>
      </c>
      <c r="E351" t="s">
        <v>12</v>
      </c>
      <c r="F351" t="s">
        <v>102</v>
      </c>
      <c r="G351" t="s">
        <v>566</v>
      </c>
      <c r="I351">
        <v>42087.61</v>
      </c>
      <c r="J351" t="s">
        <v>15</v>
      </c>
      <c r="K351" t="s">
        <v>16</v>
      </c>
    </row>
    <row r="352" spans="1:11" x14ac:dyDescent="0.25">
      <c r="A352" s="1">
        <v>45398</v>
      </c>
      <c r="B352" t="s">
        <v>18</v>
      </c>
      <c r="C352" t="s">
        <v>509</v>
      </c>
      <c r="D352">
        <v>67.03</v>
      </c>
      <c r="E352" t="s">
        <v>20</v>
      </c>
      <c r="F352" t="s">
        <v>21</v>
      </c>
      <c r="I352">
        <v>42996.61</v>
      </c>
      <c r="J352" t="s">
        <v>15</v>
      </c>
      <c r="K352" t="s">
        <v>16</v>
      </c>
    </row>
    <row r="353" spans="1:11" x14ac:dyDescent="0.25">
      <c r="A353" s="1">
        <v>45398</v>
      </c>
      <c r="B353" t="s">
        <v>18</v>
      </c>
      <c r="C353" t="s">
        <v>510</v>
      </c>
      <c r="D353">
        <v>44.31</v>
      </c>
      <c r="E353" t="s">
        <v>20</v>
      </c>
      <c r="F353" t="s">
        <v>21</v>
      </c>
      <c r="I353">
        <v>42929.58</v>
      </c>
      <c r="J353" t="s">
        <v>15</v>
      </c>
      <c r="K353" t="s">
        <v>16</v>
      </c>
    </row>
    <row r="354" spans="1:11" x14ac:dyDescent="0.25">
      <c r="A354" s="1">
        <v>45397</v>
      </c>
      <c r="B354" t="s">
        <v>18</v>
      </c>
      <c r="C354" t="s">
        <v>511</v>
      </c>
      <c r="D354">
        <v>150.69999999999999</v>
      </c>
      <c r="E354" t="s">
        <v>20</v>
      </c>
      <c r="F354" t="s">
        <v>21</v>
      </c>
      <c r="I354">
        <v>42885.27</v>
      </c>
      <c r="J354" t="s">
        <v>15</v>
      </c>
      <c r="K354" t="s">
        <v>16</v>
      </c>
    </row>
    <row r="355" spans="1:11" x14ac:dyDescent="0.25">
      <c r="A355" s="1">
        <v>45397</v>
      </c>
      <c r="B355" t="s">
        <v>18</v>
      </c>
      <c r="C355" t="s">
        <v>512</v>
      </c>
      <c r="D355">
        <v>58.41</v>
      </c>
      <c r="E355" t="s">
        <v>20</v>
      </c>
      <c r="F355" t="s">
        <v>21</v>
      </c>
      <c r="I355">
        <v>42734.57</v>
      </c>
      <c r="J355" t="s">
        <v>15</v>
      </c>
      <c r="K355" t="s">
        <v>16</v>
      </c>
    </row>
    <row r="356" spans="1:11" x14ac:dyDescent="0.25">
      <c r="A356" s="1">
        <v>45394</v>
      </c>
      <c r="B356" t="s">
        <v>18</v>
      </c>
      <c r="C356" t="s">
        <v>513</v>
      </c>
      <c r="D356">
        <v>164.79</v>
      </c>
      <c r="E356" t="s">
        <v>20</v>
      </c>
      <c r="F356" t="s">
        <v>21</v>
      </c>
      <c r="I356">
        <v>42676.160000000003</v>
      </c>
      <c r="J356" t="s">
        <v>15</v>
      </c>
      <c r="K356" t="s">
        <v>16</v>
      </c>
    </row>
    <row r="357" spans="1:11" x14ac:dyDescent="0.25">
      <c r="A357" s="1">
        <v>45394</v>
      </c>
      <c r="B357" t="s">
        <v>18</v>
      </c>
      <c r="C357" t="s">
        <v>514</v>
      </c>
      <c r="D357">
        <v>55.89</v>
      </c>
      <c r="E357" t="s">
        <v>20</v>
      </c>
      <c r="F357" t="s">
        <v>21</v>
      </c>
      <c r="I357">
        <v>42511.37</v>
      </c>
      <c r="J357" t="s">
        <v>15</v>
      </c>
      <c r="K357" t="s">
        <v>16</v>
      </c>
    </row>
    <row r="358" spans="1:11" x14ac:dyDescent="0.25">
      <c r="A358" s="1">
        <v>45393</v>
      </c>
      <c r="B358" t="s">
        <v>18</v>
      </c>
      <c r="C358" t="s">
        <v>515</v>
      </c>
      <c r="D358">
        <v>670.43</v>
      </c>
      <c r="E358" t="s">
        <v>20</v>
      </c>
      <c r="F358" t="s">
        <v>21</v>
      </c>
      <c r="I358">
        <v>42455.48</v>
      </c>
      <c r="J358" t="s">
        <v>15</v>
      </c>
      <c r="K358" t="s">
        <v>16</v>
      </c>
    </row>
    <row r="359" spans="1:11" x14ac:dyDescent="0.25">
      <c r="A359" s="1">
        <v>45393</v>
      </c>
      <c r="B359" t="s">
        <v>18</v>
      </c>
      <c r="C359" t="s">
        <v>516</v>
      </c>
      <c r="D359">
        <v>69.39</v>
      </c>
      <c r="E359" t="s">
        <v>20</v>
      </c>
      <c r="F359" t="s">
        <v>21</v>
      </c>
      <c r="I359">
        <v>41785.050000000003</v>
      </c>
      <c r="J359" t="s">
        <v>15</v>
      </c>
      <c r="K359" t="s">
        <v>16</v>
      </c>
    </row>
    <row r="360" spans="1:11" x14ac:dyDescent="0.25">
      <c r="A360" s="1">
        <v>45392</v>
      </c>
      <c r="B360" t="s">
        <v>10</v>
      </c>
      <c r="C360" t="s">
        <v>517</v>
      </c>
      <c r="D360">
        <v>-357.99</v>
      </c>
      <c r="E360" t="s">
        <v>12</v>
      </c>
      <c r="F360" t="s">
        <v>45</v>
      </c>
      <c r="G360" t="s">
        <v>596</v>
      </c>
      <c r="I360">
        <v>41715.660000000003</v>
      </c>
      <c r="J360" t="s">
        <v>15</v>
      </c>
      <c r="K360" t="s">
        <v>16</v>
      </c>
    </row>
    <row r="361" spans="1:11" x14ac:dyDescent="0.25">
      <c r="A361" s="1">
        <v>45392</v>
      </c>
      <c r="B361" t="s">
        <v>10</v>
      </c>
      <c r="C361" t="s">
        <v>518</v>
      </c>
      <c r="D361">
        <v>-314</v>
      </c>
      <c r="E361" t="s">
        <v>12</v>
      </c>
      <c r="F361" t="s">
        <v>57</v>
      </c>
      <c r="I361">
        <v>42073.65</v>
      </c>
      <c r="J361" t="s">
        <v>15</v>
      </c>
      <c r="K361" t="s">
        <v>16</v>
      </c>
    </row>
    <row r="362" spans="1:11" x14ac:dyDescent="0.25">
      <c r="A362" s="1">
        <v>45392</v>
      </c>
      <c r="B362" t="s">
        <v>18</v>
      </c>
      <c r="C362" t="s">
        <v>519</v>
      </c>
      <c r="D362">
        <v>60.16</v>
      </c>
      <c r="E362" t="s">
        <v>20</v>
      </c>
      <c r="F362" t="s">
        <v>21</v>
      </c>
      <c r="I362">
        <v>42387.65</v>
      </c>
      <c r="J362" t="s">
        <v>15</v>
      </c>
      <c r="K362" t="s">
        <v>16</v>
      </c>
    </row>
    <row r="363" spans="1:11" x14ac:dyDescent="0.25">
      <c r="A363" s="1">
        <v>45391</v>
      </c>
      <c r="B363" t="s">
        <v>10</v>
      </c>
      <c r="C363" t="s">
        <v>520</v>
      </c>
      <c r="D363">
        <v>-1020.7</v>
      </c>
      <c r="E363" t="s">
        <v>12</v>
      </c>
      <c r="F363" t="s">
        <v>102</v>
      </c>
      <c r="G363" t="s">
        <v>574</v>
      </c>
      <c r="I363">
        <v>42327.49</v>
      </c>
      <c r="J363" t="s">
        <v>15</v>
      </c>
      <c r="K363" t="s">
        <v>16</v>
      </c>
    </row>
    <row r="364" spans="1:11" x14ac:dyDescent="0.25">
      <c r="A364" s="1">
        <v>45391</v>
      </c>
      <c r="B364" t="s">
        <v>10</v>
      </c>
      <c r="C364" t="s">
        <v>521</v>
      </c>
      <c r="D364">
        <v>-46.97</v>
      </c>
      <c r="E364" t="s">
        <v>12</v>
      </c>
      <c r="F364" t="s">
        <v>102</v>
      </c>
      <c r="G364" t="s">
        <v>597</v>
      </c>
      <c r="I364">
        <v>43348.19</v>
      </c>
      <c r="J364" t="s">
        <v>15</v>
      </c>
      <c r="K364" t="s">
        <v>16</v>
      </c>
    </row>
    <row r="365" spans="1:11" x14ac:dyDescent="0.25">
      <c r="A365" s="1">
        <v>45391</v>
      </c>
      <c r="B365" t="s">
        <v>18</v>
      </c>
      <c r="C365" t="s">
        <v>522</v>
      </c>
      <c r="D365">
        <v>162.68</v>
      </c>
      <c r="E365" t="s">
        <v>20</v>
      </c>
      <c r="F365" t="s">
        <v>21</v>
      </c>
      <c r="I365">
        <v>43395.16</v>
      </c>
      <c r="J365" t="s">
        <v>15</v>
      </c>
      <c r="K365" t="s">
        <v>16</v>
      </c>
    </row>
    <row r="366" spans="1:11" x14ac:dyDescent="0.25">
      <c r="A366" s="1">
        <v>45391</v>
      </c>
      <c r="B366" t="s">
        <v>18</v>
      </c>
      <c r="C366" t="s">
        <v>523</v>
      </c>
      <c r="D366">
        <v>106.25</v>
      </c>
      <c r="E366" t="s">
        <v>20</v>
      </c>
      <c r="F366" t="s">
        <v>21</v>
      </c>
      <c r="I366">
        <v>43232.480000000003</v>
      </c>
      <c r="J366" t="s">
        <v>15</v>
      </c>
      <c r="K366" t="s">
        <v>16</v>
      </c>
    </row>
    <row r="367" spans="1:11" x14ac:dyDescent="0.25">
      <c r="A367" s="1">
        <v>45390</v>
      </c>
      <c r="B367" t="s">
        <v>18</v>
      </c>
      <c r="C367" t="s">
        <v>524</v>
      </c>
      <c r="D367">
        <v>82.99</v>
      </c>
      <c r="E367" t="s">
        <v>20</v>
      </c>
      <c r="F367" t="s">
        <v>21</v>
      </c>
      <c r="I367">
        <v>43126.23</v>
      </c>
      <c r="J367" t="s">
        <v>15</v>
      </c>
      <c r="K367" t="s">
        <v>16</v>
      </c>
    </row>
    <row r="368" spans="1:11" x14ac:dyDescent="0.25">
      <c r="A368" s="1">
        <v>45390</v>
      </c>
      <c r="B368" t="s">
        <v>18</v>
      </c>
      <c r="C368" t="s">
        <v>525</v>
      </c>
      <c r="D368">
        <v>499.14</v>
      </c>
      <c r="E368" t="s">
        <v>20</v>
      </c>
      <c r="F368" t="s">
        <v>21</v>
      </c>
      <c r="I368">
        <v>43043.24</v>
      </c>
      <c r="J368" t="s">
        <v>15</v>
      </c>
      <c r="K368" t="s">
        <v>16</v>
      </c>
    </row>
    <row r="369" spans="1:11" x14ac:dyDescent="0.25">
      <c r="A369" s="1">
        <v>45387</v>
      </c>
      <c r="B369" t="s">
        <v>10</v>
      </c>
      <c r="C369" t="s">
        <v>526</v>
      </c>
      <c r="D369">
        <v>-101.69</v>
      </c>
      <c r="E369" t="s">
        <v>12</v>
      </c>
      <c r="F369" t="s">
        <v>13</v>
      </c>
      <c r="G369" t="s">
        <v>560</v>
      </c>
      <c r="I369">
        <v>42544.1</v>
      </c>
      <c r="J369" t="s">
        <v>15</v>
      </c>
      <c r="K369" t="s">
        <v>16</v>
      </c>
    </row>
    <row r="370" spans="1:11" x14ac:dyDescent="0.25">
      <c r="A370" s="1">
        <v>45387</v>
      </c>
      <c r="B370" t="s">
        <v>10</v>
      </c>
      <c r="C370" t="s">
        <v>527</v>
      </c>
      <c r="D370">
        <v>-252</v>
      </c>
      <c r="E370" t="s">
        <v>12</v>
      </c>
      <c r="F370" t="s">
        <v>102</v>
      </c>
      <c r="G370" t="s">
        <v>598</v>
      </c>
      <c r="I370">
        <v>42645.79</v>
      </c>
      <c r="J370" t="s">
        <v>15</v>
      </c>
      <c r="K370" t="s">
        <v>16</v>
      </c>
    </row>
    <row r="371" spans="1:11" x14ac:dyDescent="0.25">
      <c r="A371" s="1">
        <v>45387</v>
      </c>
      <c r="B371" t="s">
        <v>10</v>
      </c>
      <c r="C371" t="s">
        <v>528</v>
      </c>
      <c r="D371">
        <v>-19.48</v>
      </c>
      <c r="E371" t="s">
        <v>12</v>
      </c>
      <c r="F371" t="s">
        <v>13</v>
      </c>
      <c r="G371" t="s">
        <v>141</v>
      </c>
      <c r="I371">
        <v>42897.79</v>
      </c>
      <c r="J371" t="s">
        <v>15</v>
      </c>
      <c r="K371" t="s">
        <v>16</v>
      </c>
    </row>
    <row r="372" spans="1:11" x14ac:dyDescent="0.25">
      <c r="A372" s="1">
        <v>45387</v>
      </c>
      <c r="B372" t="s">
        <v>10</v>
      </c>
      <c r="C372" t="s">
        <v>529</v>
      </c>
      <c r="D372">
        <v>-300</v>
      </c>
      <c r="E372" t="s">
        <v>12</v>
      </c>
      <c r="F372" t="s">
        <v>45</v>
      </c>
      <c r="G372" t="s">
        <v>599</v>
      </c>
      <c r="I372">
        <v>42917.27</v>
      </c>
      <c r="J372" t="s">
        <v>15</v>
      </c>
      <c r="K372" t="s">
        <v>16</v>
      </c>
    </row>
    <row r="373" spans="1:11" x14ac:dyDescent="0.25">
      <c r="A373" s="1">
        <v>45387</v>
      </c>
      <c r="B373" t="s">
        <v>18</v>
      </c>
      <c r="C373" t="s">
        <v>530</v>
      </c>
      <c r="D373">
        <v>264.91000000000003</v>
      </c>
      <c r="E373" t="s">
        <v>20</v>
      </c>
      <c r="F373" t="s">
        <v>21</v>
      </c>
      <c r="I373">
        <v>43217.27</v>
      </c>
      <c r="J373" t="s">
        <v>15</v>
      </c>
      <c r="K373" t="s">
        <v>16</v>
      </c>
    </row>
    <row r="374" spans="1:11" x14ac:dyDescent="0.25">
      <c r="A374" s="1">
        <v>45387</v>
      </c>
      <c r="B374" t="s">
        <v>18</v>
      </c>
      <c r="C374" t="s">
        <v>531</v>
      </c>
      <c r="D374">
        <v>512.62</v>
      </c>
      <c r="E374" t="s">
        <v>20</v>
      </c>
      <c r="F374" t="s">
        <v>21</v>
      </c>
      <c r="I374">
        <v>42952.36</v>
      </c>
      <c r="J374" t="s">
        <v>15</v>
      </c>
      <c r="K374" t="s">
        <v>16</v>
      </c>
    </row>
    <row r="375" spans="1:11" x14ac:dyDescent="0.25">
      <c r="A375" s="1">
        <v>45386</v>
      </c>
      <c r="B375" t="s">
        <v>10</v>
      </c>
      <c r="C375" t="s">
        <v>532</v>
      </c>
      <c r="D375">
        <v>-454</v>
      </c>
      <c r="E375" t="s">
        <v>12</v>
      </c>
      <c r="F375" t="s">
        <v>45</v>
      </c>
      <c r="G375" t="s">
        <v>578</v>
      </c>
      <c r="I375">
        <v>42439.74</v>
      </c>
      <c r="J375" t="s">
        <v>15</v>
      </c>
      <c r="K375" t="s">
        <v>16</v>
      </c>
    </row>
    <row r="376" spans="1:11" x14ac:dyDescent="0.25">
      <c r="A376" s="1">
        <v>45386</v>
      </c>
      <c r="B376" t="s">
        <v>18</v>
      </c>
      <c r="C376" t="s">
        <v>533</v>
      </c>
      <c r="D376">
        <v>133</v>
      </c>
      <c r="E376" t="s">
        <v>606</v>
      </c>
      <c r="F376" t="s">
        <v>23</v>
      </c>
      <c r="I376">
        <v>42893.74</v>
      </c>
      <c r="J376" t="s">
        <v>15</v>
      </c>
      <c r="K376" t="s">
        <v>16</v>
      </c>
    </row>
    <row r="377" spans="1:11" x14ac:dyDescent="0.25">
      <c r="A377" s="1">
        <v>45386</v>
      </c>
      <c r="B377" t="s">
        <v>18</v>
      </c>
      <c r="C377" t="s">
        <v>534</v>
      </c>
      <c r="D377">
        <v>55.19</v>
      </c>
      <c r="E377" t="s">
        <v>20</v>
      </c>
      <c r="F377" t="s">
        <v>21</v>
      </c>
      <c r="I377">
        <v>42760.74</v>
      </c>
      <c r="J377" t="s">
        <v>15</v>
      </c>
      <c r="K377" t="s">
        <v>16</v>
      </c>
    </row>
    <row r="378" spans="1:11" x14ac:dyDescent="0.25">
      <c r="A378" s="1">
        <v>45385</v>
      </c>
      <c r="B378" t="s">
        <v>18</v>
      </c>
      <c r="C378" t="s">
        <v>535</v>
      </c>
      <c r="D378">
        <v>35.67</v>
      </c>
      <c r="E378" t="s">
        <v>20</v>
      </c>
      <c r="F378" t="s">
        <v>21</v>
      </c>
      <c r="I378">
        <v>42705.55</v>
      </c>
      <c r="J378" t="s">
        <v>15</v>
      </c>
      <c r="K378" t="s">
        <v>16</v>
      </c>
    </row>
    <row r="379" spans="1:11" x14ac:dyDescent="0.25">
      <c r="A379" s="1">
        <v>45384</v>
      </c>
      <c r="B379" t="s">
        <v>65</v>
      </c>
      <c r="C379" t="s">
        <v>536</v>
      </c>
      <c r="D379">
        <v>-200</v>
      </c>
      <c r="E379" t="s">
        <v>12</v>
      </c>
      <c r="F379" t="s">
        <v>67</v>
      </c>
      <c r="I379">
        <v>42669.88</v>
      </c>
      <c r="J379" t="s">
        <v>15</v>
      </c>
      <c r="K379" t="s">
        <v>16</v>
      </c>
    </row>
    <row r="380" spans="1:11" x14ac:dyDescent="0.25">
      <c r="A380" s="1">
        <v>45384</v>
      </c>
      <c r="B380" t="s">
        <v>18</v>
      </c>
      <c r="C380" t="s">
        <v>537</v>
      </c>
      <c r="D380">
        <v>75.48</v>
      </c>
      <c r="E380" t="s">
        <v>20</v>
      </c>
      <c r="F380" t="s">
        <v>21</v>
      </c>
      <c r="I380">
        <v>42869.88</v>
      </c>
      <c r="J380" t="s">
        <v>15</v>
      </c>
      <c r="K380" t="s">
        <v>16</v>
      </c>
    </row>
    <row r="381" spans="1:11" x14ac:dyDescent="0.25">
      <c r="A381" s="1">
        <v>45379</v>
      </c>
      <c r="B381" t="s">
        <v>10</v>
      </c>
      <c r="C381" t="s">
        <v>11</v>
      </c>
      <c r="D381" s="5">
        <v>-1028.99</v>
      </c>
      <c r="E381" t="s">
        <v>12</v>
      </c>
      <c r="F381" t="s">
        <v>13</v>
      </c>
      <c r="G381" t="s">
        <v>14</v>
      </c>
      <c r="I381">
        <v>42794.400000000001</v>
      </c>
      <c r="J381" t="s">
        <v>15</v>
      </c>
      <c r="K381" t="s">
        <v>16</v>
      </c>
    </row>
    <row r="382" spans="1:11" x14ac:dyDescent="0.25">
      <c r="A382" s="1">
        <v>45379</v>
      </c>
      <c r="B382" t="s">
        <v>10</v>
      </c>
      <c r="C382" t="s">
        <v>17</v>
      </c>
      <c r="D382" s="5">
        <v>-31.85</v>
      </c>
      <c r="E382" t="s">
        <v>12</v>
      </c>
      <c r="F382" t="s">
        <v>13</v>
      </c>
      <c r="G382" t="s">
        <v>14</v>
      </c>
      <c r="I382">
        <v>43823.39</v>
      </c>
      <c r="J382" t="s">
        <v>15</v>
      </c>
      <c r="K382" t="s">
        <v>16</v>
      </c>
    </row>
    <row r="383" spans="1:11" x14ac:dyDescent="0.25">
      <c r="A383" s="1">
        <v>45379</v>
      </c>
      <c r="B383" t="s">
        <v>18</v>
      </c>
      <c r="C383" t="s">
        <v>19</v>
      </c>
      <c r="D383" s="5">
        <v>196.64</v>
      </c>
      <c r="E383" t="s">
        <v>20</v>
      </c>
      <c r="F383" t="s">
        <v>21</v>
      </c>
      <c r="I383">
        <v>43855.24</v>
      </c>
      <c r="J383" t="s">
        <v>15</v>
      </c>
      <c r="K383" t="s">
        <v>16</v>
      </c>
    </row>
    <row r="384" spans="1:11" x14ac:dyDescent="0.25">
      <c r="A384" s="1">
        <v>45378</v>
      </c>
      <c r="B384" t="s">
        <v>18</v>
      </c>
      <c r="C384" t="s">
        <v>22</v>
      </c>
      <c r="D384" s="5">
        <v>249</v>
      </c>
      <c r="E384" t="s">
        <v>606</v>
      </c>
      <c r="F384" t="s">
        <v>23</v>
      </c>
      <c r="I384">
        <v>43658.6</v>
      </c>
      <c r="J384" t="s">
        <v>15</v>
      </c>
      <c r="K384" t="s">
        <v>16</v>
      </c>
    </row>
    <row r="385" spans="1:11" x14ac:dyDescent="0.25">
      <c r="A385" s="1">
        <v>45378</v>
      </c>
      <c r="B385" t="s">
        <v>18</v>
      </c>
      <c r="C385" t="s">
        <v>24</v>
      </c>
      <c r="D385" s="5">
        <v>21</v>
      </c>
      <c r="E385" t="s">
        <v>606</v>
      </c>
      <c r="F385" t="s">
        <v>23</v>
      </c>
      <c r="I385">
        <v>43409.599999999999</v>
      </c>
      <c r="J385" t="s">
        <v>15</v>
      </c>
      <c r="K385" t="s">
        <v>16</v>
      </c>
    </row>
    <row r="386" spans="1:11" x14ac:dyDescent="0.25">
      <c r="A386" s="1">
        <v>45378</v>
      </c>
      <c r="B386" t="s">
        <v>18</v>
      </c>
      <c r="C386" t="s">
        <v>25</v>
      </c>
      <c r="D386" s="5">
        <v>500</v>
      </c>
      <c r="E386" t="s">
        <v>606</v>
      </c>
      <c r="F386" t="s">
        <v>13</v>
      </c>
      <c r="I386">
        <v>43388.6</v>
      </c>
      <c r="J386" t="s">
        <v>15</v>
      </c>
      <c r="K386" t="s">
        <v>16</v>
      </c>
    </row>
    <row r="387" spans="1:11" x14ac:dyDescent="0.25">
      <c r="A387" s="1">
        <v>45378</v>
      </c>
      <c r="B387" t="s">
        <v>18</v>
      </c>
      <c r="C387" t="s">
        <v>26</v>
      </c>
      <c r="D387" s="5">
        <v>4.32</v>
      </c>
      <c r="E387" t="s">
        <v>20</v>
      </c>
      <c r="F387" t="s">
        <v>21</v>
      </c>
      <c r="I387">
        <v>42888.6</v>
      </c>
      <c r="J387" t="s">
        <v>15</v>
      </c>
      <c r="K387" t="s">
        <v>16</v>
      </c>
    </row>
    <row r="388" spans="1:11" x14ac:dyDescent="0.25">
      <c r="A388" s="1">
        <v>45377</v>
      </c>
      <c r="B388" t="s">
        <v>18</v>
      </c>
      <c r="C388" t="s">
        <v>27</v>
      </c>
      <c r="D388" s="5">
        <v>102.85</v>
      </c>
      <c r="E388" t="s">
        <v>20</v>
      </c>
      <c r="F388" t="s">
        <v>21</v>
      </c>
      <c r="I388">
        <v>42884.28</v>
      </c>
      <c r="J388" t="s">
        <v>15</v>
      </c>
      <c r="K388" t="s">
        <v>16</v>
      </c>
    </row>
    <row r="389" spans="1:11" x14ac:dyDescent="0.25">
      <c r="A389" s="1">
        <v>45376</v>
      </c>
      <c r="B389" t="s">
        <v>18</v>
      </c>
      <c r="C389" t="s">
        <v>28</v>
      </c>
      <c r="D389" s="5">
        <v>48.65</v>
      </c>
      <c r="E389" t="s">
        <v>20</v>
      </c>
      <c r="F389" t="s">
        <v>21</v>
      </c>
      <c r="I389">
        <v>42781.43</v>
      </c>
      <c r="J389" t="s">
        <v>15</v>
      </c>
      <c r="K389" t="s">
        <v>16</v>
      </c>
    </row>
    <row r="390" spans="1:11" x14ac:dyDescent="0.25">
      <c r="A390" s="1">
        <v>45373</v>
      </c>
      <c r="B390" t="s">
        <v>18</v>
      </c>
      <c r="C390" t="s">
        <v>29</v>
      </c>
      <c r="D390" s="5">
        <v>40.75</v>
      </c>
      <c r="E390" t="s">
        <v>20</v>
      </c>
      <c r="F390" t="s">
        <v>21</v>
      </c>
      <c r="I390">
        <v>42732.78</v>
      </c>
      <c r="J390" t="s">
        <v>15</v>
      </c>
      <c r="K390" t="s">
        <v>16</v>
      </c>
    </row>
    <row r="391" spans="1:11" x14ac:dyDescent="0.25">
      <c r="A391" s="1">
        <v>45372</v>
      </c>
      <c r="B391" t="s">
        <v>18</v>
      </c>
      <c r="C391" t="s">
        <v>30</v>
      </c>
      <c r="D391" s="5">
        <v>180.9</v>
      </c>
      <c r="E391" t="s">
        <v>20</v>
      </c>
      <c r="F391" t="s">
        <v>21</v>
      </c>
      <c r="I391">
        <v>42692.03</v>
      </c>
      <c r="J391" t="s">
        <v>15</v>
      </c>
      <c r="K391" t="s">
        <v>16</v>
      </c>
    </row>
    <row r="392" spans="1:11" x14ac:dyDescent="0.25">
      <c r="A392" s="1">
        <v>45371</v>
      </c>
      <c r="B392" t="s">
        <v>18</v>
      </c>
      <c r="C392" t="s">
        <v>31</v>
      </c>
      <c r="D392" s="5">
        <v>46.51</v>
      </c>
      <c r="E392" t="s">
        <v>20</v>
      </c>
      <c r="F392" t="s">
        <v>21</v>
      </c>
      <c r="I392">
        <v>42511.13</v>
      </c>
      <c r="J392" t="s">
        <v>15</v>
      </c>
      <c r="K392" t="s">
        <v>16</v>
      </c>
    </row>
    <row r="393" spans="1:11" x14ac:dyDescent="0.25">
      <c r="A393" s="1">
        <v>45370</v>
      </c>
      <c r="B393" t="s">
        <v>18</v>
      </c>
      <c r="C393" t="s">
        <v>32</v>
      </c>
      <c r="D393" s="5">
        <v>93.69</v>
      </c>
      <c r="E393" t="s">
        <v>20</v>
      </c>
      <c r="F393" t="s">
        <v>21</v>
      </c>
      <c r="I393">
        <v>42464.62</v>
      </c>
      <c r="J393" t="s">
        <v>15</v>
      </c>
      <c r="K393" t="s">
        <v>16</v>
      </c>
    </row>
    <row r="394" spans="1:11" x14ac:dyDescent="0.25">
      <c r="A394" s="1">
        <v>45369</v>
      </c>
      <c r="B394" t="s">
        <v>18</v>
      </c>
      <c r="C394" t="s">
        <v>33</v>
      </c>
      <c r="D394" s="5">
        <v>135.41999999999999</v>
      </c>
      <c r="E394" t="s">
        <v>20</v>
      </c>
      <c r="F394" t="s">
        <v>21</v>
      </c>
      <c r="I394">
        <v>42370.93</v>
      </c>
      <c r="J394" t="s">
        <v>15</v>
      </c>
      <c r="K394" t="s">
        <v>16</v>
      </c>
    </row>
    <row r="395" spans="1:11" x14ac:dyDescent="0.25">
      <c r="A395" s="1">
        <v>45366</v>
      </c>
      <c r="B395" t="s">
        <v>10</v>
      </c>
      <c r="C395" t="s">
        <v>34</v>
      </c>
      <c r="D395" s="5">
        <v>-33</v>
      </c>
      <c r="E395" t="s">
        <v>12</v>
      </c>
      <c r="F395" t="s">
        <v>35</v>
      </c>
      <c r="G395" t="s">
        <v>36</v>
      </c>
      <c r="I395">
        <v>42235.51</v>
      </c>
      <c r="J395" t="s">
        <v>15</v>
      </c>
      <c r="K395" t="s">
        <v>16</v>
      </c>
    </row>
    <row r="396" spans="1:11" x14ac:dyDescent="0.25">
      <c r="A396" s="1">
        <v>45366</v>
      </c>
      <c r="B396" t="s">
        <v>10</v>
      </c>
      <c r="C396" t="s">
        <v>37</v>
      </c>
      <c r="D396" s="5">
        <v>-400</v>
      </c>
      <c r="E396" t="s">
        <v>12</v>
      </c>
      <c r="F396" t="s">
        <v>13</v>
      </c>
      <c r="G396" t="s">
        <v>38</v>
      </c>
      <c r="I396">
        <v>42268.51</v>
      </c>
      <c r="J396" t="s">
        <v>15</v>
      </c>
      <c r="K396" t="s">
        <v>16</v>
      </c>
    </row>
    <row r="397" spans="1:11" x14ac:dyDescent="0.25">
      <c r="A397" s="1">
        <v>45366</v>
      </c>
      <c r="B397" t="s">
        <v>18</v>
      </c>
      <c r="C397" t="s">
        <v>39</v>
      </c>
      <c r="D397" s="5">
        <v>78.37</v>
      </c>
      <c r="E397" t="s">
        <v>20</v>
      </c>
      <c r="F397" t="s">
        <v>21</v>
      </c>
      <c r="I397">
        <v>42668.51</v>
      </c>
      <c r="J397" t="s">
        <v>15</v>
      </c>
      <c r="K397" t="s">
        <v>16</v>
      </c>
    </row>
    <row r="398" spans="1:11" x14ac:dyDescent="0.25">
      <c r="A398" s="1">
        <v>45365</v>
      </c>
      <c r="B398" t="s">
        <v>10</v>
      </c>
      <c r="C398" t="s">
        <v>40</v>
      </c>
      <c r="D398" s="5">
        <v>-85</v>
      </c>
      <c r="E398" t="s">
        <v>12</v>
      </c>
      <c r="F398" t="s">
        <v>13</v>
      </c>
      <c r="G398" t="s">
        <v>38</v>
      </c>
      <c r="I398">
        <v>42590.14</v>
      </c>
      <c r="J398" t="s">
        <v>15</v>
      </c>
      <c r="K398" t="s">
        <v>16</v>
      </c>
    </row>
    <row r="399" spans="1:11" x14ac:dyDescent="0.25">
      <c r="A399" s="1">
        <v>45365</v>
      </c>
      <c r="B399" t="s">
        <v>10</v>
      </c>
      <c r="C399" t="s">
        <v>41</v>
      </c>
      <c r="D399" s="5">
        <v>-2792</v>
      </c>
      <c r="E399" t="s">
        <v>12</v>
      </c>
      <c r="F399" t="s">
        <v>13</v>
      </c>
      <c r="G399" t="s">
        <v>42</v>
      </c>
      <c r="I399">
        <v>42675.14</v>
      </c>
      <c r="J399" t="s">
        <v>15</v>
      </c>
      <c r="K399" t="s">
        <v>16</v>
      </c>
    </row>
    <row r="400" spans="1:11" x14ac:dyDescent="0.25">
      <c r="A400" s="1">
        <v>45365</v>
      </c>
      <c r="B400" t="s">
        <v>18</v>
      </c>
      <c r="C400" t="s">
        <v>43</v>
      </c>
      <c r="D400" s="5">
        <v>1861.8</v>
      </c>
      <c r="E400" t="s">
        <v>20</v>
      </c>
      <c r="F400" t="s">
        <v>21</v>
      </c>
      <c r="I400">
        <v>45467.14</v>
      </c>
      <c r="J400" t="s">
        <v>15</v>
      </c>
      <c r="K400" t="s">
        <v>16</v>
      </c>
    </row>
    <row r="401" spans="1:11" x14ac:dyDescent="0.25">
      <c r="A401" s="1">
        <v>45364</v>
      </c>
      <c r="B401" t="s">
        <v>10</v>
      </c>
      <c r="C401" t="s">
        <v>44</v>
      </c>
      <c r="D401" s="5">
        <v>-476.02</v>
      </c>
      <c r="E401" t="s">
        <v>12</v>
      </c>
      <c r="F401" t="s">
        <v>45</v>
      </c>
      <c r="G401" t="s">
        <v>46</v>
      </c>
      <c r="I401">
        <v>43605.34</v>
      </c>
      <c r="J401" t="s">
        <v>15</v>
      </c>
      <c r="K401" t="s">
        <v>16</v>
      </c>
    </row>
    <row r="402" spans="1:11" x14ac:dyDescent="0.25">
      <c r="A402" s="1">
        <v>45364</v>
      </c>
      <c r="B402" t="s">
        <v>18</v>
      </c>
      <c r="C402" t="s">
        <v>47</v>
      </c>
      <c r="D402" s="5">
        <v>122.24</v>
      </c>
      <c r="E402" t="s">
        <v>20</v>
      </c>
      <c r="F402" t="s">
        <v>21</v>
      </c>
      <c r="I402">
        <v>44081.36</v>
      </c>
      <c r="J402" t="s">
        <v>15</v>
      </c>
      <c r="K402" t="s">
        <v>16</v>
      </c>
    </row>
    <row r="403" spans="1:11" x14ac:dyDescent="0.25">
      <c r="A403" s="1">
        <v>45363</v>
      </c>
      <c r="B403" t="s">
        <v>18</v>
      </c>
      <c r="C403" t="s">
        <v>48</v>
      </c>
      <c r="D403" s="5">
        <v>137.76</v>
      </c>
      <c r="E403" t="s">
        <v>20</v>
      </c>
      <c r="F403" t="s">
        <v>21</v>
      </c>
      <c r="I403">
        <v>43959.12</v>
      </c>
      <c r="J403" t="s">
        <v>15</v>
      </c>
      <c r="K403" t="s">
        <v>16</v>
      </c>
    </row>
    <row r="404" spans="1:11" x14ac:dyDescent="0.25">
      <c r="A404" s="1">
        <v>45362</v>
      </c>
      <c r="B404" t="s">
        <v>10</v>
      </c>
      <c r="C404" t="s">
        <v>49</v>
      </c>
      <c r="D404" s="5">
        <v>-47.5</v>
      </c>
      <c r="E404" t="s">
        <v>12</v>
      </c>
      <c r="F404" t="s">
        <v>13</v>
      </c>
      <c r="G404" t="s">
        <v>50</v>
      </c>
      <c r="I404">
        <v>43821.36</v>
      </c>
      <c r="J404" t="s">
        <v>15</v>
      </c>
      <c r="K404" t="s">
        <v>16</v>
      </c>
    </row>
    <row r="405" spans="1:11" x14ac:dyDescent="0.25">
      <c r="A405" s="1">
        <v>45362</v>
      </c>
      <c r="B405" t="s">
        <v>18</v>
      </c>
      <c r="C405" t="s">
        <v>51</v>
      </c>
      <c r="D405" s="5">
        <v>135.22</v>
      </c>
      <c r="E405" t="s">
        <v>20</v>
      </c>
      <c r="F405" t="s">
        <v>21</v>
      </c>
      <c r="I405">
        <v>43868.86</v>
      </c>
      <c r="J405" t="s">
        <v>15</v>
      </c>
      <c r="K405" t="s">
        <v>16</v>
      </c>
    </row>
    <row r="406" spans="1:11" x14ac:dyDescent="0.25">
      <c r="A406" s="1">
        <v>45359</v>
      </c>
      <c r="B406" t="s">
        <v>18</v>
      </c>
      <c r="C406" t="s">
        <v>52</v>
      </c>
      <c r="D406" s="5">
        <v>271.63</v>
      </c>
      <c r="E406" t="s">
        <v>20</v>
      </c>
      <c r="F406" t="s">
        <v>21</v>
      </c>
      <c r="I406">
        <v>43733.64</v>
      </c>
      <c r="J406" t="s">
        <v>15</v>
      </c>
      <c r="K406" t="s">
        <v>16</v>
      </c>
    </row>
    <row r="407" spans="1:11" x14ac:dyDescent="0.25">
      <c r="A407" s="1">
        <v>45358</v>
      </c>
      <c r="B407" t="s">
        <v>10</v>
      </c>
      <c r="C407" t="s">
        <v>53</v>
      </c>
      <c r="D407" s="5">
        <v>-15.25</v>
      </c>
      <c r="E407" t="s">
        <v>12</v>
      </c>
      <c r="F407" t="s">
        <v>54</v>
      </c>
      <c r="G407" t="s">
        <v>55</v>
      </c>
      <c r="I407">
        <v>43462.01</v>
      </c>
      <c r="J407" t="s">
        <v>15</v>
      </c>
      <c r="K407" t="s">
        <v>16</v>
      </c>
    </row>
    <row r="408" spans="1:11" x14ac:dyDescent="0.25">
      <c r="A408" s="1">
        <v>45358</v>
      </c>
      <c r="B408" t="s">
        <v>10</v>
      </c>
      <c r="C408" t="s">
        <v>56</v>
      </c>
      <c r="D408" s="5">
        <v>-40</v>
      </c>
      <c r="E408" t="s">
        <v>12</v>
      </c>
      <c r="F408" t="s">
        <v>57</v>
      </c>
      <c r="G408" t="s">
        <v>58</v>
      </c>
      <c r="I408">
        <v>43477.26</v>
      </c>
      <c r="J408" t="s">
        <v>15</v>
      </c>
      <c r="K408" t="s">
        <v>16</v>
      </c>
    </row>
    <row r="409" spans="1:11" x14ac:dyDescent="0.25">
      <c r="A409" s="1">
        <v>45358</v>
      </c>
      <c r="B409" t="s">
        <v>10</v>
      </c>
      <c r="C409" t="s">
        <v>59</v>
      </c>
      <c r="D409" s="5">
        <v>-30</v>
      </c>
      <c r="E409" t="s">
        <v>12</v>
      </c>
      <c r="F409" t="s">
        <v>54</v>
      </c>
      <c r="I409">
        <v>43517.26</v>
      </c>
      <c r="J409" t="s">
        <v>15</v>
      </c>
      <c r="K409" t="s">
        <v>16</v>
      </c>
    </row>
    <row r="410" spans="1:11" x14ac:dyDescent="0.25">
      <c r="A410" s="1">
        <v>45358</v>
      </c>
      <c r="B410" t="s">
        <v>10</v>
      </c>
      <c r="C410" t="s">
        <v>60</v>
      </c>
      <c r="D410" s="5">
        <v>-200</v>
      </c>
      <c r="E410" t="s">
        <v>12</v>
      </c>
      <c r="F410" t="s">
        <v>61</v>
      </c>
      <c r="I410">
        <v>43547.26</v>
      </c>
      <c r="J410" t="s">
        <v>15</v>
      </c>
      <c r="K410" t="s">
        <v>16</v>
      </c>
    </row>
    <row r="411" spans="1:11" x14ac:dyDescent="0.25">
      <c r="A411" s="1">
        <v>45358</v>
      </c>
      <c r="B411" t="s">
        <v>18</v>
      </c>
      <c r="C411" t="s">
        <v>62</v>
      </c>
      <c r="D411" s="5">
        <v>384.94</v>
      </c>
      <c r="E411" t="s">
        <v>20</v>
      </c>
      <c r="F411" t="s">
        <v>21</v>
      </c>
      <c r="I411">
        <v>43747.26</v>
      </c>
      <c r="J411" t="s">
        <v>15</v>
      </c>
      <c r="K411" t="s">
        <v>16</v>
      </c>
    </row>
    <row r="412" spans="1:11" x14ac:dyDescent="0.25">
      <c r="A412" s="1">
        <v>45357</v>
      </c>
      <c r="B412" t="s">
        <v>18</v>
      </c>
      <c r="C412" t="s">
        <v>63</v>
      </c>
      <c r="D412" s="5">
        <v>57.9</v>
      </c>
      <c r="E412" t="s">
        <v>20</v>
      </c>
      <c r="F412" t="s">
        <v>21</v>
      </c>
      <c r="I412">
        <v>43362.32</v>
      </c>
      <c r="J412" t="s">
        <v>15</v>
      </c>
      <c r="K412" t="s">
        <v>16</v>
      </c>
    </row>
    <row r="413" spans="1:11" x14ac:dyDescent="0.25">
      <c r="A413" s="1">
        <v>45355</v>
      </c>
      <c r="B413" t="s">
        <v>18</v>
      </c>
      <c r="C413" t="s">
        <v>64</v>
      </c>
      <c r="D413" s="5">
        <v>178.4</v>
      </c>
      <c r="E413" t="s">
        <v>20</v>
      </c>
      <c r="F413" t="s">
        <v>21</v>
      </c>
      <c r="I413">
        <v>43304.42</v>
      </c>
      <c r="J413" t="s">
        <v>15</v>
      </c>
      <c r="K413" t="s">
        <v>16</v>
      </c>
    </row>
    <row r="414" spans="1:11" x14ac:dyDescent="0.25">
      <c r="A414" s="1">
        <v>45352</v>
      </c>
      <c r="B414" t="s">
        <v>65</v>
      </c>
      <c r="C414" t="s">
        <v>66</v>
      </c>
      <c r="D414" s="5">
        <v>-200</v>
      </c>
      <c r="E414" t="s">
        <v>12</v>
      </c>
      <c r="F414" t="s">
        <v>67</v>
      </c>
      <c r="I414">
        <v>43126.02</v>
      </c>
      <c r="J414" t="s">
        <v>15</v>
      </c>
      <c r="K414" t="s">
        <v>16</v>
      </c>
    </row>
    <row r="415" spans="1:11" x14ac:dyDescent="0.25">
      <c r="A415" s="1">
        <v>45352</v>
      </c>
      <c r="B415" t="s">
        <v>10</v>
      </c>
      <c r="C415" t="s">
        <v>68</v>
      </c>
      <c r="D415" s="5">
        <v>-10</v>
      </c>
      <c r="E415" t="s">
        <v>12</v>
      </c>
      <c r="F415" t="s">
        <v>57</v>
      </c>
      <c r="I415">
        <v>43326.02</v>
      </c>
      <c r="J415" t="s">
        <v>15</v>
      </c>
      <c r="K415" t="s">
        <v>16</v>
      </c>
    </row>
    <row r="416" spans="1:11" x14ac:dyDescent="0.25">
      <c r="A416" s="1">
        <v>45352</v>
      </c>
      <c r="B416" t="s">
        <v>18</v>
      </c>
      <c r="C416" t="s">
        <v>69</v>
      </c>
      <c r="D416" s="5">
        <v>86.85</v>
      </c>
      <c r="E416" t="s">
        <v>20</v>
      </c>
      <c r="F416" t="s">
        <v>21</v>
      </c>
      <c r="I416">
        <v>43336.02</v>
      </c>
      <c r="J416" t="s">
        <v>15</v>
      </c>
      <c r="K416" t="s">
        <v>16</v>
      </c>
    </row>
    <row r="417" spans="1:11" x14ac:dyDescent="0.25">
      <c r="A417" s="1">
        <v>45351</v>
      </c>
      <c r="B417" t="s">
        <v>18</v>
      </c>
      <c r="C417" t="s">
        <v>70</v>
      </c>
      <c r="D417" s="5">
        <v>314.14</v>
      </c>
      <c r="E417" t="s">
        <v>20</v>
      </c>
      <c r="F417" t="s">
        <v>21</v>
      </c>
      <c r="I417">
        <v>43249.17</v>
      </c>
      <c r="J417" t="s">
        <v>15</v>
      </c>
      <c r="K417" t="s">
        <v>16</v>
      </c>
    </row>
    <row r="418" spans="1:11" x14ac:dyDescent="0.25">
      <c r="A418" s="1">
        <v>45349</v>
      </c>
      <c r="B418" t="s">
        <v>18</v>
      </c>
      <c r="C418" t="s">
        <v>71</v>
      </c>
      <c r="D418" s="5">
        <v>75.36</v>
      </c>
      <c r="E418" t="s">
        <v>20</v>
      </c>
      <c r="F418" t="s">
        <v>21</v>
      </c>
      <c r="I418">
        <v>42935.03</v>
      </c>
      <c r="J418" t="s">
        <v>15</v>
      </c>
      <c r="K418" t="s">
        <v>16</v>
      </c>
    </row>
    <row r="419" spans="1:11" x14ac:dyDescent="0.25">
      <c r="A419" s="1">
        <v>45348</v>
      </c>
      <c r="B419" t="s">
        <v>18</v>
      </c>
      <c r="C419" t="s">
        <v>72</v>
      </c>
      <c r="D419" s="5">
        <v>116.07</v>
      </c>
      <c r="E419" t="s">
        <v>20</v>
      </c>
      <c r="F419" t="s">
        <v>21</v>
      </c>
      <c r="I419">
        <v>42859.67</v>
      </c>
      <c r="J419" t="s">
        <v>15</v>
      </c>
      <c r="K419" t="s">
        <v>16</v>
      </c>
    </row>
    <row r="420" spans="1:11" x14ac:dyDescent="0.25">
      <c r="A420" s="1">
        <v>45345</v>
      </c>
      <c r="B420" t="s">
        <v>10</v>
      </c>
      <c r="C420" t="s">
        <v>73</v>
      </c>
      <c r="D420" s="5">
        <v>-150</v>
      </c>
      <c r="E420" t="s">
        <v>12</v>
      </c>
      <c r="F420" t="s">
        <v>74</v>
      </c>
      <c r="I420">
        <v>42743.6</v>
      </c>
      <c r="J420" t="s">
        <v>15</v>
      </c>
      <c r="K420" t="s">
        <v>16</v>
      </c>
    </row>
    <row r="421" spans="1:11" x14ac:dyDescent="0.25">
      <c r="A421" s="1">
        <v>45345</v>
      </c>
      <c r="B421" t="s">
        <v>18</v>
      </c>
      <c r="C421" t="s">
        <v>75</v>
      </c>
      <c r="D421" s="5">
        <v>57.38</v>
      </c>
      <c r="E421" t="s">
        <v>20</v>
      </c>
      <c r="F421" t="s">
        <v>21</v>
      </c>
      <c r="I421">
        <v>42893.599999999999</v>
      </c>
      <c r="J421" t="s">
        <v>15</v>
      </c>
      <c r="K421" t="s">
        <v>16</v>
      </c>
    </row>
    <row r="422" spans="1:11" x14ac:dyDescent="0.25">
      <c r="A422" s="1">
        <v>45344</v>
      </c>
      <c r="B422" t="s">
        <v>18</v>
      </c>
      <c r="C422" t="s">
        <v>76</v>
      </c>
      <c r="D422" s="5">
        <v>730.89</v>
      </c>
      <c r="E422" t="s">
        <v>20</v>
      </c>
      <c r="F422" t="s">
        <v>21</v>
      </c>
      <c r="I422">
        <v>42836.22</v>
      </c>
      <c r="J422" t="s">
        <v>15</v>
      </c>
      <c r="K422" t="s">
        <v>16</v>
      </c>
    </row>
    <row r="423" spans="1:11" x14ac:dyDescent="0.25">
      <c r="A423" s="1">
        <v>45343</v>
      </c>
      <c r="B423" t="s">
        <v>18</v>
      </c>
      <c r="C423" t="s">
        <v>77</v>
      </c>
      <c r="D423" s="5">
        <v>353.2</v>
      </c>
      <c r="E423" t="s">
        <v>20</v>
      </c>
      <c r="F423" t="s">
        <v>21</v>
      </c>
      <c r="I423">
        <v>42105.33</v>
      </c>
      <c r="J423" t="s">
        <v>15</v>
      </c>
      <c r="K423" t="s">
        <v>16</v>
      </c>
    </row>
    <row r="424" spans="1:11" x14ac:dyDescent="0.25">
      <c r="A424" s="1">
        <v>45342</v>
      </c>
      <c r="B424" t="s">
        <v>10</v>
      </c>
      <c r="C424" t="s">
        <v>78</v>
      </c>
      <c r="D424" s="35">
        <v>-3290.41</v>
      </c>
      <c r="E424" t="s">
        <v>12</v>
      </c>
      <c r="F424" t="s">
        <v>663</v>
      </c>
      <c r="I424">
        <v>41752.129999999997</v>
      </c>
      <c r="J424" t="s">
        <v>15</v>
      </c>
      <c r="K424" t="s">
        <v>16</v>
      </c>
    </row>
    <row r="425" spans="1:11" x14ac:dyDescent="0.25">
      <c r="A425" s="1">
        <v>45342</v>
      </c>
      <c r="B425" t="s">
        <v>10</v>
      </c>
      <c r="C425" t="s">
        <v>79</v>
      </c>
      <c r="D425" s="5">
        <v>-287</v>
      </c>
      <c r="E425" t="s">
        <v>12</v>
      </c>
      <c r="F425" t="s">
        <v>80</v>
      </c>
      <c r="I425">
        <v>45042.54</v>
      </c>
      <c r="J425" t="s">
        <v>15</v>
      </c>
      <c r="K425" t="s">
        <v>16</v>
      </c>
    </row>
    <row r="426" spans="1:11" x14ac:dyDescent="0.25">
      <c r="A426" s="1">
        <v>45342</v>
      </c>
      <c r="B426" t="s">
        <v>18</v>
      </c>
      <c r="C426" t="s">
        <v>81</v>
      </c>
      <c r="D426" s="5">
        <v>191.06</v>
      </c>
      <c r="E426" t="s">
        <v>20</v>
      </c>
      <c r="F426" t="s">
        <v>21</v>
      </c>
      <c r="I426">
        <v>45329.54</v>
      </c>
      <c r="J426" t="s">
        <v>15</v>
      </c>
      <c r="K426" t="s">
        <v>16</v>
      </c>
    </row>
    <row r="427" spans="1:11" x14ac:dyDescent="0.25">
      <c r="A427" s="1">
        <v>45341</v>
      </c>
      <c r="B427" t="s">
        <v>18</v>
      </c>
      <c r="C427" t="s">
        <v>82</v>
      </c>
      <c r="D427" s="5">
        <v>365.37</v>
      </c>
      <c r="E427" t="s">
        <v>20</v>
      </c>
      <c r="F427" t="s">
        <v>21</v>
      </c>
      <c r="I427">
        <v>45138.48</v>
      </c>
      <c r="J427" t="s">
        <v>15</v>
      </c>
      <c r="K427" t="s">
        <v>16</v>
      </c>
    </row>
    <row r="428" spans="1:11" x14ac:dyDescent="0.25">
      <c r="A428" s="1">
        <v>45341</v>
      </c>
      <c r="B428" t="s">
        <v>18</v>
      </c>
      <c r="C428" t="s">
        <v>83</v>
      </c>
      <c r="D428" s="5">
        <v>1.04</v>
      </c>
      <c r="E428" t="s">
        <v>20</v>
      </c>
      <c r="F428" t="s">
        <v>21</v>
      </c>
      <c r="I428">
        <v>44773.11</v>
      </c>
      <c r="J428" t="s">
        <v>15</v>
      </c>
      <c r="K428" t="s">
        <v>16</v>
      </c>
    </row>
    <row r="429" spans="1:11" x14ac:dyDescent="0.25">
      <c r="A429" s="1">
        <v>45338</v>
      </c>
      <c r="B429" t="s">
        <v>18</v>
      </c>
      <c r="C429" t="s">
        <v>84</v>
      </c>
      <c r="D429" s="5">
        <v>238.05</v>
      </c>
      <c r="E429" t="s">
        <v>20</v>
      </c>
      <c r="F429" t="s">
        <v>21</v>
      </c>
      <c r="I429">
        <v>44772.07</v>
      </c>
      <c r="J429" t="s">
        <v>15</v>
      </c>
      <c r="K429" t="s">
        <v>16</v>
      </c>
    </row>
    <row r="430" spans="1:11" x14ac:dyDescent="0.25">
      <c r="A430" s="1">
        <v>45337</v>
      </c>
      <c r="B430" t="s">
        <v>18</v>
      </c>
      <c r="C430" t="s">
        <v>85</v>
      </c>
      <c r="D430" s="5">
        <v>1258.81</v>
      </c>
      <c r="E430" t="s">
        <v>20</v>
      </c>
      <c r="F430" t="s">
        <v>21</v>
      </c>
      <c r="I430">
        <v>44534.02</v>
      </c>
      <c r="J430" t="s">
        <v>15</v>
      </c>
      <c r="K430" t="s">
        <v>16</v>
      </c>
    </row>
    <row r="431" spans="1:11" x14ac:dyDescent="0.25">
      <c r="A431" s="1">
        <v>45336</v>
      </c>
      <c r="B431" t="s">
        <v>18</v>
      </c>
      <c r="C431" t="s">
        <v>86</v>
      </c>
      <c r="D431" s="5">
        <v>652.73</v>
      </c>
      <c r="E431" t="s">
        <v>20</v>
      </c>
      <c r="F431" t="s">
        <v>21</v>
      </c>
      <c r="I431">
        <v>43275.21</v>
      </c>
      <c r="J431" t="s">
        <v>15</v>
      </c>
      <c r="K431" t="s">
        <v>16</v>
      </c>
    </row>
    <row r="432" spans="1:11" x14ac:dyDescent="0.25">
      <c r="A432" s="1">
        <v>45335</v>
      </c>
      <c r="B432" t="s">
        <v>18</v>
      </c>
      <c r="C432" t="s">
        <v>87</v>
      </c>
      <c r="D432" s="5">
        <v>15.04</v>
      </c>
      <c r="E432" t="s">
        <v>606</v>
      </c>
      <c r="F432" t="s">
        <v>88</v>
      </c>
      <c r="G432" t="s">
        <v>89</v>
      </c>
      <c r="I432">
        <v>42622.48</v>
      </c>
      <c r="J432" t="s">
        <v>15</v>
      </c>
      <c r="K432" t="s">
        <v>16</v>
      </c>
    </row>
    <row r="433" spans="1:11" x14ac:dyDescent="0.25">
      <c r="A433" s="1">
        <v>45335</v>
      </c>
      <c r="B433" t="s">
        <v>18</v>
      </c>
      <c r="C433" t="s">
        <v>90</v>
      </c>
      <c r="D433" s="5">
        <v>1351.17</v>
      </c>
      <c r="E433" t="s">
        <v>20</v>
      </c>
      <c r="F433" t="s">
        <v>21</v>
      </c>
      <c r="I433">
        <v>42607.44</v>
      </c>
      <c r="J433" t="s">
        <v>15</v>
      </c>
      <c r="K433" t="s">
        <v>16</v>
      </c>
    </row>
    <row r="434" spans="1:11" x14ac:dyDescent="0.25">
      <c r="A434" s="1">
        <v>45334</v>
      </c>
      <c r="B434" t="s">
        <v>18</v>
      </c>
      <c r="C434" t="s">
        <v>91</v>
      </c>
      <c r="D434" s="5">
        <v>240.64</v>
      </c>
      <c r="E434" t="s">
        <v>20</v>
      </c>
      <c r="F434" t="s">
        <v>21</v>
      </c>
      <c r="I434">
        <v>41256.269999999997</v>
      </c>
      <c r="J434" t="s">
        <v>15</v>
      </c>
      <c r="K434" t="s">
        <v>16</v>
      </c>
    </row>
    <row r="435" spans="1:11" x14ac:dyDescent="0.25">
      <c r="A435" s="1">
        <v>45331</v>
      </c>
      <c r="B435" t="s">
        <v>18</v>
      </c>
      <c r="C435" t="s">
        <v>92</v>
      </c>
      <c r="D435" s="5">
        <v>1575.25</v>
      </c>
      <c r="E435" t="s">
        <v>20</v>
      </c>
      <c r="F435" t="s">
        <v>21</v>
      </c>
      <c r="I435">
        <v>41015.629999999997</v>
      </c>
      <c r="J435" t="s">
        <v>15</v>
      </c>
      <c r="K435" t="s">
        <v>16</v>
      </c>
    </row>
    <row r="436" spans="1:11" x14ac:dyDescent="0.25">
      <c r="A436" s="1">
        <v>45330</v>
      </c>
      <c r="B436" t="s">
        <v>18</v>
      </c>
      <c r="C436" t="s">
        <v>93</v>
      </c>
      <c r="D436" s="5">
        <v>26961.59</v>
      </c>
      <c r="E436" t="s">
        <v>20</v>
      </c>
      <c r="F436" t="s">
        <v>21</v>
      </c>
      <c r="I436">
        <v>39440.379999999997</v>
      </c>
      <c r="J436" t="s">
        <v>15</v>
      </c>
      <c r="K436" t="s">
        <v>16</v>
      </c>
    </row>
    <row r="437" spans="1:11" x14ac:dyDescent="0.25">
      <c r="A437" s="1">
        <v>45328</v>
      </c>
      <c r="B437" t="s">
        <v>18</v>
      </c>
      <c r="C437" t="s">
        <v>94</v>
      </c>
      <c r="D437" s="5">
        <v>4.32</v>
      </c>
      <c r="E437" t="s">
        <v>20</v>
      </c>
      <c r="F437" t="s">
        <v>21</v>
      </c>
      <c r="I437">
        <v>12478.79</v>
      </c>
      <c r="J437" t="s">
        <v>15</v>
      </c>
      <c r="K437" t="s">
        <v>16</v>
      </c>
    </row>
    <row r="438" spans="1:11" x14ac:dyDescent="0.25">
      <c r="A438" s="1">
        <v>45327</v>
      </c>
      <c r="B438" t="s">
        <v>10</v>
      </c>
      <c r="C438" t="s">
        <v>95</v>
      </c>
      <c r="D438" s="5">
        <v>-73.98</v>
      </c>
      <c r="E438" t="s">
        <v>12</v>
      </c>
      <c r="F438" t="s">
        <v>45</v>
      </c>
      <c r="G438" t="s">
        <v>96</v>
      </c>
      <c r="I438">
        <v>12474.47</v>
      </c>
      <c r="J438" t="s">
        <v>15</v>
      </c>
      <c r="K438" t="s">
        <v>16</v>
      </c>
    </row>
    <row r="439" spans="1:11" x14ac:dyDescent="0.25">
      <c r="A439" s="1">
        <v>45327</v>
      </c>
      <c r="B439" t="s">
        <v>10</v>
      </c>
      <c r="C439" t="s">
        <v>97</v>
      </c>
      <c r="D439" s="5">
        <v>-100</v>
      </c>
      <c r="E439" t="s">
        <v>12</v>
      </c>
      <c r="F439" t="s">
        <v>45</v>
      </c>
      <c r="G439" t="s">
        <v>98</v>
      </c>
      <c r="I439">
        <v>12548.45</v>
      </c>
      <c r="J439" t="s">
        <v>15</v>
      </c>
      <c r="K439" t="s">
        <v>16</v>
      </c>
    </row>
    <row r="440" spans="1:11" x14ac:dyDescent="0.25">
      <c r="A440" s="1">
        <v>45327</v>
      </c>
      <c r="B440" t="s">
        <v>10</v>
      </c>
      <c r="C440" t="s">
        <v>99</v>
      </c>
      <c r="D440" s="5">
        <v>-264</v>
      </c>
      <c r="E440" t="s">
        <v>12</v>
      </c>
      <c r="F440" t="s">
        <v>80</v>
      </c>
      <c r="I440">
        <v>12648.45</v>
      </c>
      <c r="J440" t="s">
        <v>15</v>
      </c>
      <c r="K440" t="s">
        <v>16</v>
      </c>
    </row>
    <row r="441" spans="1:11" x14ac:dyDescent="0.25">
      <c r="A441" s="1">
        <v>45327</v>
      </c>
      <c r="B441" t="s">
        <v>10</v>
      </c>
      <c r="C441" t="s">
        <v>100</v>
      </c>
      <c r="D441" s="5">
        <v>-242.4</v>
      </c>
      <c r="E441" t="s">
        <v>12</v>
      </c>
      <c r="F441" t="s">
        <v>80</v>
      </c>
      <c r="I441">
        <v>12912.45</v>
      </c>
      <c r="J441" t="s">
        <v>15</v>
      </c>
      <c r="K441" t="s">
        <v>16</v>
      </c>
    </row>
    <row r="442" spans="1:11" x14ac:dyDescent="0.25">
      <c r="A442" s="1">
        <v>45327</v>
      </c>
      <c r="B442" t="s">
        <v>10</v>
      </c>
      <c r="C442" t="s">
        <v>101</v>
      </c>
      <c r="D442" s="5">
        <v>-86.91</v>
      </c>
      <c r="E442" t="s">
        <v>12</v>
      </c>
      <c r="F442" t="s">
        <v>102</v>
      </c>
      <c r="G442" t="s">
        <v>103</v>
      </c>
      <c r="I442">
        <v>13154.85</v>
      </c>
      <c r="J442" t="s">
        <v>15</v>
      </c>
      <c r="K442" t="s">
        <v>16</v>
      </c>
    </row>
    <row r="443" spans="1:11" x14ac:dyDescent="0.25">
      <c r="A443" s="1">
        <v>45327</v>
      </c>
      <c r="B443" t="s">
        <v>10</v>
      </c>
      <c r="C443" t="s">
        <v>104</v>
      </c>
      <c r="D443" s="5">
        <v>-30</v>
      </c>
      <c r="E443" t="s">
        <v>12</v>
      </c>
      <c r="F443" t="s">
        <v>102</v>
      </c>
      <c r="G443" t="s">
        <v>105</v>
      </c>
      <c r="I443">
        <v>13241.76</v>
      </c>
      <c r="J443" t="s">
        <v>15</v>
      </c>
      <c r="K443" t="s">
        <v>16</v>
      </c>
    </row>
    <row r="444" spans="1:11" x14ac:dyDescent="0.25">
      <c r="A444" s="1">
        <v>45327</v>
      </c>
      <c r="B444" t="s">
        <v>10</v>
      </c>
      <c r="C444" t="s">
        <v>106</v>
      </c>
      <c r="D444" s="35">
        <v>20</v>
      </c>
      <c r="E444" t="s">
        <v>606</v>
      </c>
      <c r="F444" t="s">
        <v>662</v>
      </c>
      <c r="I444">
        <v>13271.76</v>
      </c>
      <c r="J444" t="s">
        <v>15</v>
      </c>
      <c r="K444" t="s">
        <v>16</v>
      </c>
    </row>
    <row r="445" spans="1:11" x14ac:dyDescent="0.25">
      <c r="A445" s="1">
        <v>45327</v>
      </c>
      <c r="B445" t="s">
        <v>18</v>
      </c>
      <c r="C445" t="s">
        <v>107</v>
      </c>
      <c r="D445" s="5">
        <v>175.2</v>
      </c>
      <c r="E445" t="s">
        <v>20</v>
      </c>
      <c r="F445" t="s">
        <v>21</v>
      </c>
      <c r="I445">
        <v>13251.76</v>
      </c>
      <c r="J445" t="s">
        <v>15</v>
      </c>
      <c r="K445" t="s">
        <v>16</v>
      </c>
    </row>
    <row r="446" spans="1:11" x14ac:dyDescent="0.25">
      <c r="A446" s="1">
        <v>45324</v>
      </c>
      <c r="B446" t="s">
        <v>18</v>
      </c>
      <c r="C446" t="s">
        <v>108</v>
      </c>
      <c r="D446" s="5">
        <v>28.34</v>
      </c>
      <c r="E446" t="s">
        <v>20</v>
      </c>
      <c r="F446" t="s">
        <v>21</v>
      </c>
      <c r="I446">
        <v>13076.56</v>
      </c>
      <c r="J446" t="s">
        <v>15</v>
      </c>
      <c r="K446" t="s">
        <v>16</v>
      </c>
    </row>
    <row r="447" spans="1:11" x14ac:dyDescent="0.25">
      <c r="A447" s="1">
        <v>45323</v>
      </c>
      <c r="B447" t="s">
        <v>65</v>
      </c>
      <c r="C447" t="s">
        <v>109</v>
      </c>
      <c r="D447" s="5">
        <v>-200</v>
      </c>
      <c r="E447" t="s">
        <v>12</v>
      </c>
      <c r="F447" t="s">
        <v>67</v>
      </c>
      <c r="I447">
        <v>13048.22</v>
      </c>
      <c r="J447" t="s">
        <v>15</v>
      </c>
      <c r="K447" t="s">
        <v>16</v>
      </c>
    </row>
    <row r="448" spans="1:11" x14ac:dyDescent="0.25">
      <c r="A448" s="1">
        <v>45323</v>
      </c>
      <c r="B448" t="s">
        <v>18</v>
      </c>
      <c r="C448" t="s">
        <v>110</v>
      </c>
      <c r="D448" s="5">
        <v>99.8</v>
      </c>
      <c r="E448" t="s">
        <v>20</v>
      </c>
      <c r="F448" t="s">
        <v>21</v>
      </c>
      <c r="I448">
        <v>13248.22</v>
      </c>
      <c r="J448" t="s">
        <v>15</v>
      </c>
      <c r="K448" t="s">
        <v>16</v>
      </c>
    </row>
    <row r="449" spans="1:11" x14ac:dyDescent="0.25">
      <c r="A449" s="1">
        <v>45322</v>
      </c>
      <c r="B449" t="s">
        <v>18</v>
      </c>
      <c r="C449" t="s">
        <v>111</v>
      </c>
      <c r="D449" s="5">
        <v>101.2</v>
      </c>
      <c r="E449" t="s">
        <v>20</v>
      </c>
      <c r="F449" t="s">
        <v>21</v>
      </c>
      <c r="I449">
        <v>13148.42</v>
      </c>
      <c r="J449" t="s">
        <v>15</v>
      </c>
      <c r="K449" t="s">
        <v>16</v>
      </c>
    </row>
    <row r="450" spans="1:11" x14ac:dyDescent="0.25">
      <c r="A450" s="1">
        <v>45321</v>
      </c>
      <c r="B450" t="s">
        <v>18</v>
      </c>
      <c r="C450" t="s">
        <v>112</v>
      </c>
      <c r="D450" s="5">
        <v>29.04</v>
      </c>
      <c r="E450" t="s">
        <v>20</v>
      </c>
      <c r="F450" t="s">
        <v>21</v>
      </c>
      <c r="I450">
        <v>13047.22</v>
      </c>
      <c r="J450" t="s">
        <v>15</v>
      </c>
      <c r="K450" t="s">
        <v>16</v>
      </c>
    </row>
    <row r="451" spans="1:11" x14ac:dyDescent="0.25">
      <c r="A451" s="1">
        <v>45320</v>
      </c>
      <c r="B451" t="s">
        <v>18</v>
      </c>
      <c r="C451" t="s">
        <v>113</v>
      </c>
      <c r="D451" s="5">
        <v>130.15</v>
      </c>
      <c r="E451" t="s">
        <v>20</v>
      </c>
      <c r="F451" t="s">
        <v>21</v>
      </c>
      <c r="I451">
        <v>13018.18</v>
      </c>
      <c r="J451" t="s">
        <v>15</v>
      </c>
      <c r="K451" t="s">
        <v>16</v>
      </c>
    </row>
    <row r="452" spans="1:11" x14ac:dyDescent="0.25">
      <c r="A452" s="1">
        <v>45317</v>
      </c>
      <c r="B452" t="s">
        <v>18</v>
      </c>
      <c r="C452" t="s">
        <v>114</v>
      </c>
      <c r="D452" s="5">
        <v>72.16</v>
      </c>
      <c r="E452" t="s">
        <v>20</v>
      </c>
      <c r="F452" t="s">
        <v>21</v>
      </c>
      <c r="I452">
        <v>12888.03</v>
      </c>
      <c r="J452" t="s">
        <v>15</v>
      </c>
      <c r="K452" t="s">
        <v>16</v>
      </c>
    </row>
    <row r="453" spans="1:11" x14ac:dyDescent="0.25">
      <c r="A453" s="1">
        <v>45316</v>
      </c>
      <c r="B453" t="s">
        <v>18</v>
      </c>
      <c r="C453" t="s">
        <v>115</v>
      </c>
      <c r="D453" s="5">
        <v>43.21</v>
      </c>
      <c r="E453" t="s">
        <v>20</v>
      </c>
      <c r="F453" t="s">
        <v>21</v>
      </c>
      <c r="I453">
        <v>12815.87</v>
      </c>
      <c r="J453" t="s">
        <v>15</v>
      </c>
      <c r="K453" t="s">
        <v>16</v>
      </c>
    </row>
    <row r="454" spans="1:11" x14ac:dyDescent="0.25">
      <c r="A454" s="1">
        <v>45315</v>
      </c>
      <c r="B454" t="s">
        <v>10</v>
      </c>
      <c r="C454" t="s">
        <v>116</v>
      </c>
      <c r="D454" s="5">
        <v>-75</v>
      </c>
      <c r="E454" t="s">
        <v>12</v>
      </c>
      <c r="F454" t="s">
        <v>117</v>
      </c>
      <c r="G454" t="s">
        <v>36</v>
      </c>
      <c r="I454">
        <v>12772.66</v>
      </c>
      <c r="J454" t="s">
        <v>15</v>
      </c>
      <c r="K454" t="s">
        <v>16</v>
      </c>
    </row>
    <row r="455" spans="1:11" x14ac:dyDescent="0.25">
      <c r="A455" s="1">
        <v>45314</v>
      </c>
      <c r="B455" t="s">
        <v>18</v>
      </c>
      <c r="C455" t="s">
        <v>118</v>
      </c>
      <c r="D455" s="5">
        <v>115.89</v>
      </c>
      <c r="E455" t="s">
        <v>20</v>
      </c>
      <c r="F455" t="s">
        <v>21</v>
      </c>
      <c r="I455">
        <v>12847.66</v>
      </c>
      <c r="J455" t="s">
        <v>15</v>
      </c>
      <c r="K455" t="s">
        <v>16</v>
      </c>
    </row>
    <row r="456" spans="1:11" x14ac:dyDescent="0.25">
      <c r="A456" s="1">
        <v>45310</v>
      </c>
      <c r="B456" t="s">
        <v>18</v>
      </c>
      <c r="C456" t="s">
        <v>119</v>
      </c>
      <c r="D456" s="5">
        <v>72.16</v>
      </c>
      <c r="E456" t="s">
        <v>20</v>
      </c>
      <c r="F456" t="s">
        <v>21</v>
      </c>
      <c r="I456">
        <v>12731.77</v>
      </c>
      <c r="J456" t="s">
        <v>15</v>
      </c>
      <c r="K456" t="s">
        <v>16</v>
      </c>
    </row>
    <row r="457" spans="1:11" x14ac:dyDescent="0.25">
      <c r="A457" s="1">
        <v>45308</v>
      </c>
      <c r="B457" t="s">
        <v>18</v>
      </c>
      <c r="C457" t="s">
        <v>120</v>
      </c>
      <c r="D457" s="5">
        <v>80</v>
      </c>
      <c r="E457" t="s">
        <v>606</v>
      </c>
      <c r="F457" t="s">
        <v>117</v>
      </c>
      <c r="I457">
        <v>12659.61</v>
      </c>
      <c r="J457" t="s">
        <v>15</v>
      </c>
      <c r="K457" t="s">
        <v>16</v>
      </c>
    </row>
    <row r="458" spans="1:11" x14ac:dyDescent="0.25">
      <c r="A458" s="1">
        <v>45307</v>
      </c>
      <c r="B458" t="s">
        <v>10</v>
      </c>
      <c r="C458" t="s">
        <v>121</v>
      </c>
      <c r="D458" s="5">
        <v>-488</v>
      </c>
      <c r="E458" t="s">
        <v>12</v>
      </c>
      <c r="F458" t="s">
        <v>80</v>
      </c>
      <c r="I458">
        <v>12579.61</v>
      </c>
      <c r="J458" t="s">
        <v>15</v>
      </c>
      <c r="K458" t="s">
        <v>16</v>
      </c>
    </row>
    <row r="459" spans="1:11" x14ac:dyDescent="0.25">
      <c r="A459" s="1">
        <v>45307</v>
      </c>
      <c r="B459" t="s">
        <v>18</v>
      </c>
      <c r="C459" t="s">
        <v>122</v>
      </c>
      <c r="D459" s="5">
        <v>14.17</v>
      </c>
      <c r="E459" t="s">
        <v>20</v>
      </c>
      <c r="F459" t="s">
        <v>21</v>
      </c>
      <c r="I459">
        <v>13067.61</v>
      </c>
      <c r="J459" t="s">
        <v>15</v>
      </c>
      <c r="K459" t="s">
        <v>16</v>
      </c>
    </row>
    <row r="460" spans="1:11" x14ac:dyDescent="0.25">
      <c r="A460" s="1">
        <v>45306</v>
      </c>
      <c r="B460" t="s">
        <v>18</v>
      </c>
      <c r="C460" t="s">
        <v>123</v>
      </c>
      <c r="D460" s="5">
        <v>80</v>
      </c>
      <c r="E460" t="s">
        <v>606</v>
      </c>
      <c r="F460" t="s">
        <v>117</v>
      </c>
      <c r="I460">
        <v>13053.44</v>
      </c>
      <c r="J460" t="s">
        <v>15</v>
      </c>
      <c r="K460" t="s">
        <v>16</v>
      </c>
    </row>
    <row r="461" spans="1:11" x14ac:dyDescent="0.25">
      <c r="A461" s="1">
        <v>45303</v>
      </c>
      <c r="B461" t="s">
        <v>10</v>
      </c>
      <c r="C461" t="s">
        <v>124</v>
      </c>
      <c r="D461" s="5">
        <v>-20.7</v>
      </c>
      <c r="E461" t="s">
        <v>12</v>
      </c>
      <c r="F461" t="s">
        <v>88</v>
      </c>
      <c r="G461" t="s">
        <v>125</v>
      </c>
      <c r="I461">
        <v>12973.44</v>
      </c>
      <c r="J461" t="s">
        <v>15</v>
      </c>
      <c r="K461" t="s">
        <v>16</v>
      </c>
    </row>
    <row r="462" spans="1:11" x14ac:dyDescent="0.25">
      <c r="A462" s="1">
        <v>45302</v>
      </c>
      <c r="B462" t="s">
        <v>10</v>
      </c>
      <c r="C462" t="s">
        <v>126</v>
      </c>
      <c r="D462" s="5">
        <v>-20</v>
      </c>
      <c r="E462" t="s">
        <v>12</v>
      </c>
      <c r="F462" t="s">
        <v>127</v>
      </c>
      <c r="G462" t="s">
        <v>128</v>
      </c>
      <c r="I462">
        <v>12994.14</v>
      </c>
      <c r="J462" t="s">
        <v>15</v>
      </c>
      <c r="K462" t="s">
        <v>16</v>
      </c>
    </row>
    <row r="463" spans="1:11" x14ac:dyDescent="0.25">
      <c r="A463" s="1">
        <v>45302</v>
      </c>
      <c r="B463" t="s">
        <v>10</v>
      </c>
      <c r="C463" t="s">
        <v>129</v>
      </c>
      <c r="D463" s="5">
        <v>-9</v>
      </c>
      <c r="E463" t="s">
        <v>12</v>
      </c>
      <c r="F463" t="s">
        <v>88</v>
      </c>
      <c r="G463" t="s">
        <v>55</v>
      </c>
      <c r="I463">
        <v>13014.14</v>
      </c>
      <c r="J463" t="s">
        <v>15</v>
      </c>
      <c r="K463" t="s">
        <v>16</v>
      </c>
    </row>
    <row r="464" spans="1:11" x14ac:dyDescent="0.25">
      <c r="A464" s="1">
        <v>45302</v>
      </c>
      <c r="B464" t="s">
        <v>18</v>
      </c>
      <c r="C464" t="s">
        <v>130</v>
      </c>
      <c r="D464" s="5">
        <v>14.22</v>
      </c>
      <c r="E464" t="s">
        <v>20</v>
      </c>
      <c r="F464" t="s">
        <v>21</v>
      </c>
      <c r="I464">
        <v>13023.14</v>
      </c>
      <c r="J464" t="s">
        <v>15</v>
      </c>
      <c r="K464" t="s">
        <v>16</v>
      </c>
    </row>
    <row r="465" spans="1:11" x14ac:dyDescent="0.25">
      <c r="A465" s="1">
        <v>45302</v>
      </c>
      <c r="B465" t="s">
        <v>18</v>
      </c>
      <c r="C465" t="s">
        <v>131</v>
      </c>
      <c r="D465" s="5">
        <v>16.75</v>
      </c>
      <c r="E465" t="s">
        <v>20</v>
      </c>
      <c r="F465" t="s">
        <v>21</v>
      </c>
      <c r="I465">
        <v>13008.92</v>
      </c>
      <c r="J465" t="s">
        <v>15</v>
      </c>
      <c r="K465" t="s">
        <v>16</v>
      </c>
    </row>
    <row r="466" spans="1:11" x14ac:dyDescent="0.25">
      <c r="A466" s="1">
        <v>45301</v>
      </c>
      <c r="B466" t="s">
        <v>10</v>
      </c>
      <c r="C466" t="s">
        <v>132</v>
      </c>
      <c r="D466" s="5">
        <v>-1025</v>
      </c>
      <c r="E466" t="s">
        <v>12</v>
      </c>
      <c r="F466" t="s">
        <v>13</v>
      </c>
      <c r="G466" t="s">
        <v>133</v>
      </c>
      <c r="I466">
        <v>12992.17</v>
      </c>
      <c r="J466" t="s">
        <v>15</v>
      </c>
      <c r="K466" t="s">
        <v>16</v>
      </c>
    </row>
    <row r="467" spans="1:11" x14ac:dyDescent="0.25">
      <c r="A467" s="1">
        <v>45299</v>
      </c>
      <c r="B467" t="s">
        <v>65</v>
      </c>
      <c r="C467" t="s">
        <v>134</v>
      </c>
      <c r="D467" s="5">
        <v>-300</v>
      </c>
      <c r="E467" t="s">
        <v>12</v>
      </c>
      <c r="F467" t="s">
        <v>135</v>
      </c>
      <c r="I467">
        <v>14017.17</v>
      </c>
      <c r="J467" t="s">
        <v>15</v>
      </c>
      <c r="K467" t="s">
        <v>16</v>
      </c>
    </row>
    <row r="468" spans="1:11" x14ac:dyDescent="0.25">
      <c r="A468" s="1">
        <v>45299</v>
      </c>
      <c r="B468" t="s">
        <v>18</v>
      </c>
      <c r="C468" t="s">
        <v>136</v>
      </c>
      <c r="D468" s="5">
        <v>28.34</v>
      </c>
      <c r="E468" t="s">
        <v>20</v>
      </c>
      <c r="F468" t="s">
        <v>21</v>
      </c>
      <c r="I468">
        <v>14317.17</v>
      </c>
      <c r="J468" t="s">
        <v>15</v>
      </c>
      <c r="K468" t="s">
        <v>16</v>
      </c>
    </row>
    <row r="469" spans="1:11" x14ac:dyDescent="0.25">
      <c r="A469" s="1">
        <v>45293</v>
      </c>
      <c r="B469" t="s">
        <v>65</v>
      </c>
      <c r="C469" t="s">
        <v>137</v>
      </c>
      <c r="D469" s="5">
        <v>-200</v>
      </c>
      <c r="E469" t="s">
        <v>12</v>
      </c>
      <c r="F469" t="s">
        <v>67</v>
      </c>
      <c r="I469">
        <v>14288.83</v>
      </c>
      <c r="J469" t="s">
        <v>15</v>
      </c>
      <c r="K469" t="s">
        <v>16</v>
      </c>
    </row>
    <row r="470" spans="1:11" x14ac:dyDescent="0.25">
      <c r="A470" s="1">
        <v>45293</v>
      </c>
      <c r="B470" t="s">
        <v>10</v>
      </c>
      <c r="C470" t="s">
        <v>138</v>
      </c>
      <c r="D470" s="5">
        <v>-73.900000000000006</v>
      </c>
      <c r="E470" t="s">
        <v>12</v>
      </c>
      <c r="F470" t="s">
        <v>139</v>
      </c>
      <c r="I470">
        <v>14488.83</v>
      </c>
      <c r="J470" t="s">
        <v>15</v>
      </c>
      <c r="K470" t="s">
        <v>16</v>
      </c>
    </row>
    <row r="471" spans="1:11" x14ac:dyDescent="0.25">
      <c r="A471" s="1">
        <v>45293</v>
      </c>
      <c r="B471" t="s">
        <v>10</v>
      </c>
      <c r="C471" t="s">
        <v>140</v>
      </c>
      <c r="D471" s="5">
        <v>-44.65</v>
      </c>
      <c r="E471" t="s">
        <v>12</v>
      </c>
      <c r="F471" t="s">
        <v>88</v>
      </c>
      <c r="G471" t="s">
        <v>141</v>
      </c>
      <c r="I471">
        <v>14562.73</v>
      </c>
      <c r="J471" t="s">
        <v>15</v>
      </c>
      <c r="K471" t="s">
        <v>16</v>
      </c>
    </row>
    <row r="472" spans="1:11" x14ac:dyDescent="0.25">
      <c r="A472" s="1">
        <v>45293</v>
      </c>
      <c r="B472" t="s">
        <v>18</v>
      </c>
      <c r="C472" t="s">
        <v>142</v>
      </c>
      <c r="D472" s="5">
        <v>14.27</v>
      </c>
      <c r="E472" t="s">
        <v>20</v>
      </c>
      <c r="F472" t="s">
        <v>21</v>
      </c>
      <c r="I472">
        <v>14607.38</v>
      </c>
      <c r="J472" t="s">
        <v>15</v>
      </c>
      <c r="K472" t="s">
        <v>16</v>
      </c>
    </row>
  </sheetData>
  <autoFilter ref="A1:K472" xr:uid="{00000000-0009-0000-0000-000000000000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Validation!$A$2:$A$27</xm:f>
          </x14:formula1>
          <xm:sqref>F1:F1048576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AA106-BE6F-4770-BDC3-24B75EE08113}">
  <dimension ref="A2:K40"/>
  <sheetViews>
    <sheetView workbookViewId="0">
      <selection activeCell="C28" sqref="C28"/>
    </sheetView>
  </sheetViews>
  <sheetFormatPr defaultRowHeight="15" x14ac:dyDescent="0.25"/>
  <cols>
    <col min="1" max="1" width="49.85546875" bestFit="1" customWidth="1"/>
    <col min="2" max="2" width="10.42578125" bestFit="1" customWidth="1"/>
    <col min="3" max="3" width="9.140625" bestFit="1" customWidth="1"/>
    <col min="4" max="4" width="30.85546875" bestFit="1" customWidth="1"/>
    <col min="6" max="6" width="10.140625" bestFit="1" customWidth="1"/>
    <col min="7" max="7" width="9.28515625" bestFit="1" customWidth="1"/>
  </cols>
  <sheetData>
    <row r="2" spans="1:11" x14ac:dyDescent="0.25">
      <c r="A2" t="s">
        <v>611</v>
      </c>
      <c r="B2" t="s">
        <v>651</v>
      </c>
      <c r="C2" t="s">
        <v>652</v>
      </c>
      <c r="D2" t="s">
        <v>653</v>
      </c>
      <c r="E2" t="s">
        <v>654</v>
      </c>
      <c r="F2" t="s">
        <v>1</v>
      </c>
      <c r="G2" t="s">
        <v>4</v>
      </c>
    </row>
    <row r="3" spans="1:11" x14ac:dyDescent="0.25">
      <c r="A3" t="s">
        <v>610</v>
      </c>
      <c r="B3" s="12">
        <v>53506.5</v>
      </c>
      <c r="C3" s="12">
        <v>2740.2999999999988</v>
      </c>
      <c r="D3" s="12">
        <v>50766.199999999655</v>
      </c>
      <c r="E3">
        <v>3318</v>
      </c>
      <c r="F3" t="s">
        <v>606</v>
      </c>
      <c r="K3" s="14"/>
    </row>
    <row r="4" spans="1:11" x14ac:dyDescent="0.25">
      <c r="A4" t="s">
        <v>632</v>
      </c>
      <c r="B4" s="12">
        <v>300</v>
      </c>
      <c r="C4" s="12">
        <v>27.880000000000013</v>
      </c>
      <c r="D4" s="12">
        <v>272.12</v>
      </c>
      <c r="E4">
        <v>40</v>
      </c>
      <c r="F4" t="s">
        <v>606</v>
      </c>
      <c r="G4" t="s">
        <v>35</v>
      </c>
      <c r="K4" s="5"/>
    </row>
    <row r="5" spans="1:11" x14ac:dyDescent="0.25">
      <c r="A5" t="s">
        <v>633</v>
      </c>
      <c r="B5" s="12">
        <v>2340</v>
      </c>
      <c r="C5" s="12">
        <v>78.209999999999923</v>
      </c>
      <c r="D5" s="12">
        <v>2261.7899999999991</v>
      </c>
      <c r="E5">
        <v>78</v>
      </c>
      <c r="F5" t="s">
        <v>606</v>
      </c>
      <c r="G5" t="s">
        <v>13</v>
      </c>
      <c r="K5" s="5"/>
    </row>
    <row r="6" spans="1:11" x14ac:dyDescent="0.25">
      <c r="A6" t="s">
        <v>634</v>
      </c>
      <c r="B6" s="12">
        <v>15</v>
      </c>
      <c r="C6" s="12">
        <v>0.83</v>
      </c>
      <c r="D6" s="12">
        <v>14.17</v>
      </c>
      <c r="E6">
        <v>1</v>
      </c>
      <c r="F6" t="s">
        <v>606</v>
      </c>
      <c r="G6" t="s">
        <v>148</v>
      </c>
      <c r="K6" s="5"/>
    </row>
    <row r="7" spans="1:11" x14ac:dyDescent="0.25">
      <c r="A7" t="s">
        <v>635</v>
      </c>
      <c r="B7" s="12">
        <v>330</v>
      </c>
      <c r="C7" s="12">
        <v>17.95</v>
      </c>
      <c r="D7" s="12">
        <v>312.04999999999995</v>
      </c>
      <c r="E7">
        <v>22</v>
      </c>
      <c r="F7" t="s">
        <v>606</v>
      </c>
      <c r="G7" t="s">
        <v>148</v>
      </c>
      <c r="K7" s="5"/>
    </row>
    <row r="8" spans="1:11" x14ac:dyDescent="0.25">
      <c r="A8" t="s">
        <v>636</v>
      </c>
      <c r="B8" s="12">
        <v>115</v>
      </c>
      <c r="C8" s="12">
        <v>11.770000000000001</v>
      </c>
      <c r="D8" s="12">
        <v>103.23000000000002</v>
      </c>
      <c r="E8">
        <v>17</v>
      </c>
      <c r="F8" t="s">
        <v>606</v>
      </c>
      <c r="G8" t="s">
        <v>35</v>
      </c>
      <c r="K8" s="5"/>
    </row>
    <row r="9" spans="1:11" x14ac:dyDescent="0.25">
      <c r="A9" t="s">
        <v>637</v>
      </c>
      <c r="B9" s="12">
        <v>278</v>
      </c>
      <c r="C9" s="12">
        <v>28.950000000000017</v>
      </c>
      <c r="D9" s="12">
        <v>249.05000000000015</v>
      </c>
      <c r="E9">
        <v>42</v>
      </c>
      <c r="F9" t="s">
        <v>606</v>
      </c>
      <c r="G9" t="s">
        <v>35</v>
      </c>
      <c r="K9" s="5"/>
    </row>
    <row r="10" spans="1:11" x14ac:dyDescent="0.25">
      <c r="A10" t="s">
        <v>638</v>
      </c>
      <c r="B10" s="12">
        <v>330</v>
      </c>
      <c r="C10" s="12">
        <v>30.820000000000025</v>
      </c>
      <c r="D10" s="12">
        <v>299.18000000000006</v>
      </c>
      <c r="E10">
        <v>44</v>
      </c>
      <c r="F10" t="s">
        <v>606</v>
      </c>
      <c r="G10" t="s">
        <v>35</v>
      </c>
      <c r="K10" s="5"/>
    </row>
    <row r="11" spans="1:11" x14ac:dyDescent="0.25">
      <c r="A11" t="s">
        <v>639</v>
      </c>
      <c r="B11" s="12">
        <v>45</v>
      </c>
      <c r="C11" s="12">
        <v>6</v>
      </c>
      <c r="D11" s="12">
        <v>39</v>
      </c>
      <c r="E11">
        <v>9</v>
      </c>
      <c r="F11" t="s">
        <v>606</v>
      </c>
      <c r="G11" t="s">
        <v>153</v>
      </c>
      <c r="K11" s="5"/>
    </row>
    <row r="12" spans="1:11" x14ac:dyDescent="0.25">
      <c r="A12" t="s">
        <v>640</v>
      </c>
      <c r="B12" s="12">
        <v>311</v>
      </c>
      <c r="C12" s="12">
        <v>39.15</v>
      </c>
      <c r="D12" s="12">
        <v>271.85000000000002</v>
      </c>
      <c r="E12">
        <v>58</v>
      </c>
      <c r="F12" t="s">
        <v>606</v>
      </c>
      <c r="G12" t="s">
        <v>35</v>
      </c>
      <c r="K12" s="5"/>
    </row>
    <row r="13" spans="1:11" x14ac:dyDescent="0.25">
      <c r="A13" t="s">
        <v>641</v>
      </c>
      <c r="B13" s="12">
        <v>175</v>
      </c>
      <c r="C13" s="12">
        <v>23.419999999999998</v>
      </c>
      <c r="D13" s="12">
        <v>151.58000000000001</v>
      </c>
      <c r="E13">
        <v>35</v>
      </c>
      <c r="F13" t="s">
        <v>606</v>
      </c>
      <c r="G13" t="s">
        <v>35</v>
      </c>
      <c r="K13" s="5"/>
    </row>
    <row r="14" spans="1:11" x14ac:dyDescent="0.25">
      <c r="A14" t="s">
        <v>642</v>
      </c>
      <c r="B14" s="12">
        <v>35497.5</v>
      </c>
      <c r="C14" s="12">
        <v>1579.1199999999947</v>
      </c>
      <c r="D14" s="12">
        <v>33918.379999999655</v>
      </c>
      <c r="E14">
        <v>1797</v>
      </c>
      <c r="F14" t="s">
        <v>606</v>
      </c>
      <c r="G14" t="s">
        <v>102</v>
      </c>
      <c r="K14" s="5"/>
    </row>
    <row r="15" spans="1:11" x14ac:dyDescent="0.25">
      <c r="A15" t="s">
        <v>643</v>
      </c>
      <c r="B15" s="12">
        <v>28.5</v>
      </c>
      <c r="C15" s="12">
        <v>0.94</v>
      </c>
      <c r="D15" s="12">
        <v>27.56</v>
      </c>
      <c r="E15">
        <v>1</v>
      </c>
      <c r="F15" t="s">
        <v>606</v>
      </c>
      <c r="G15" t="s">
        <v>102</v>
      </c>
      <c r="K15" s="5"/>
    </row>
    <row r="16" spans="1:11" x14ac:dyDescent="0.25">
      <c r="A16" t="s">
        <v>644</v>
      </c>
      <c r="B16" s="12">
        <v>1250</v>
      </c>
      <c r="C16" s="12">
        <v>168.08000000000033</v>
      </c>
      <c r="D16" s="12">
        <v>1081.920000000003</v>
      </c>
      <c r="E16">
        <v>250</v>
      </c>
      <c r="F16" t="s">
        <v>606</v>
      </c>
      <c r="G16" t="s">
        <v>102</v>
      </c>
      <c r="K16" s="5"/>
    </row>
    <row r="17" spans="1:11" x14ac:dyDescent="0.25">
      <c r="A17" t="s">
        <v>645</v>
      </c>
      <c r="B17" s="12">
        <v>564</v>
      </c>
      <c r="C17" s="12">
        <v>62.780000000000022</v>
      </c>
      <c r="D17" s="12">
        <v>501.21999999999986</v>
      </c>
      <c r="E17">
        <v>92</v>
      </c>
      <c r="F17" t="s">
        <v>606</v>
      </c>
      <c r="G17" t="s">
        <v>35</v>
      </c>
      <c r="K17" s="5"/>
    </row>
    <row r="18" spans="1:11" x14ac:dyDescent="0.25">
      <c r="A18" t="s">
        <v>646</v>
      </c>
      <c r="B18" s="12">
        <v>9961.5</v>
      </c>
      <c r="C18" s="12">
        <v>494.50000000000313</v>
      </c>
      <c r="D18" s="12">
        <v>9466.9999999999982</v>
      </c>
      <c r="E18">
        <v>593</v>
      </c>
      <c r="F18" t="s">
        <v>606</v>
      </c>
      <c r="G18" t="s">
        <v>54</v>
      </c>
      <c r="K18" s="5"/>
    </row>
    <row r="19" spans="1:11" x14ac:dyDescent="0.25">
      <c r="A19" t="s">
        <v>647</v>
      </c>
      <c r="B19" s="12">
        <v>300</v>
      </c>
      <c r="C19" s="12">
        <v>34.020000000000032</v>
      </c>
      <c r="D19" s="12">
        <v>265.98000000000019</v>
      </c>
      <c r="E19">
        <v>50</v>
      </c>
      <c r="F19" t="s">
        <v>606</v>
      </c>
      <c r="G19" t="s">
        <v>35</v>
      </c>
      <c r="K19" s="5"/>
    </row>
    <row r="20" spans="1:11" x14ac:dyDescent="0.25">
      <c r="A20" t="s">
        <v>648</v>
      </c>
      <c r="B20" s="12">
        <v>666</v>
      </c>
      <c r="C20" s="12">
        <v>98.140000000000242</v>
      </c>
      <c r="D20" s="12">
        <v>567.86000000000047</v>
      </c>
      <c r="E20">
        <v>148</v>
      </c>
      <c r="F20" t="s">
        <v>606</v>
      </c>
      <c r="G20" t="s">
        <v>54</v>
      </c>
      <c r="K20" s="5"/>
    </row>
    <row r="21" spans="1:11" x14ac:dyDescent="0.25">
      <c r="A21" t="s">
        <v>649</v>
      </c>
      <c r="B21" s="12">
        <v>150</v>
      </c>
      <c r="C21" s="12">
        <v>16.440000000000001</v>
      </c>
      <c r="D21" s="12">
        <v>133.56</v>
      </c>
      <c r="E21">
        <v>24</v>
      </c>
      <c r="F21" t="s">
        <v>606</v>
      </c>
      <c r="G21" t="s">
        <v>35</v>
      </c>
      <c r="K21" s="5"/>
    </row>
    <row r="22" spans="1:11" x14ac:dyDescent="0.25">
      <c r="A22" t="s">
        <v>650</v>
      </c>
      <c r="B22" s="12">
        <v>850</v>
      </c>
      <c r="C22" s="12">
        <v>21.3</v>
      </c>
      <c r="D22" s="12">
        <v>828.69999999999982</v>
      </c>
      <c r="E22">
        <v>17</v>
      </c>
      <c r="F22" t="s">
        <v>606</v>
      </c>
      <c r="G22" t="s">
        <v>35</v>
      </c>
      <c r="K22" s="5"/>
    </row>
    <row r="23" spans="1:11" x14ac:dyDescent="0.25">
      <c r="A23" t="s">
        <v>607</v>
      </c>
      <c r="B23" s="12">
        <f>C39</f>
        <v>10242</v>
      </c>
      <c r="C23" s="12">
        <f>F39</f>
        <v>512.1</v>
      </c>
      <c r="D23" s="12">
        <f>B23-C23</f>
        <v>9729.9</v>
      </c>
      <c r="E23">
        <f>B39</f>
        <v>333</v>
      </c>
      <c r="F23" t="s">
        <v>606</v>
      </c>
      <c r="G23" t="s">
        <v>57</v>
      </c>
      <c r="K23" s="14"/>
    </row>
    <row r="24" spans="1:11" x14ac:dyDescent="0.25">
      <c r="A24" t="s">
        <v>608</v>
      </c>
      <c r="B24" s="12">
        <f>-G39</f>
        <v>-5693.7599999999893</v>
      </c>
      <c r="C24" s="12">
        <v>0</v>
      </c>
      <c r="D24" s="12">
        <f>B24</f>
        <v>-5693.7599999999893</v>
      </c>
      <c r="E24">
        <f>E23</f>
        <v>333</v>
      </c>
      <c r="F24" t="s">
        <v>657</v>
      </c>
      <c r="G24" t="s">
        <v>57</v>
      </c>
      <c r="K24" s="14"/>
    </row>
    <row r="25" spans="1:11" x14ac:dyDescent="0.25">
      <c r="B25" s="12"/>
      <c r="C25" s="12"/>
      <c r="D25" s="12"/>
      <c r="K25" s="14"/>
    </row>
    <row r="26" spans="1:11" x14ac:dyDescent="0.25">
      <c r="A26" s="5">
        <v>54788.42</v>
      </c>
      <c r="B26" s="12"/>
      <c r="C26" s="12"/>
      <c r="D26" s="12"/>
      <c r="K26" s="14"/>
    </row>
    <row r="27" spans="1:11" x14ac:dyDescent="0.25">
      <c r="B27" s="12"/>
      <c r="C27" s="12"/>
      <c r="D27" s="12"/>
      <c r="K27" s="14"/>
    </row>
    <row r="29" spans="1:11" x14ac:dyDescent="0.25">
      <c r="A29" t="s">
        <v>658</v>
      </c>
    </row>
    <row r="30" spans="1:11" x14ac:dyDescent="0.25">
      <c r="A30" t="s">
        <v>611</v>
      </c>
      <c r="B30" t="s">
        <v>631</v>
      </c>
      <c r="C30" t="s">
        <v>628</v>
      </c>
      <c r="D30" t="s">
        <v>629</v>
      </c>
      <c r="E30" t="s">
        <v>630</v>
      </c>
    </row>
    <row r="31" spans="1:11" x14ac:dyDescent="0.25">
      <c r="A31" s="13">
        <v>15</v>
      </c>
      <c r="B31">
        <v>7</v>
      </c>
      <c r="C31" s="12">
        <v>105</v>
      </c>
      <c r="D31" s="12">
        <v>2.9600000000000004</v>
      </c>
      <c r="E31" s="12">
        <v>102.03999999999999</v>
      </c>
    </row>
    <row r="32" spans="1:11" x14ac:dyDescent="0.25">
      <c r="A32" s="13">
        <v>17</v>
      </c>
      <c r="B32">
        <v>2</v>
      </c>
      <c r="C32" s="12">
        <v>34</v>
      </c>
      <c r="D32" s="12">
        <v>0.92</v>
      </c>
      <c r="E32" s="12">
        <v>33.08</v>
      </c>
    </row>
    <row r="33" spans="1:8" x14ac:dyDescent="0.25">
      <c r="A33" s="13">
        <v>18</v>
      </c>
      <c r="B33">
        <v>2</v>
      </c>
      <c r="C33" s="12">
        <v>36</v>
      </c>
      <c r="D33" s="12">
        <v>33.97</v>
      </c>
      <c r="E33" s="12">
        <v>2.0299999999999976</v>
      </c>
    </row>
    <row r="34" spans="1:8" x14ac:dyDescent="0.25">
      <c r="A34" s="13">
        <v>20</v>
      </c>
      <c r="B34">
        <v>61</v>
      </c>
      <c r="C34" s="12">
        <v>1220</v>
      </c>
      <c r="D34" s="12">
        <v>1158.8599999999999</v>
      </c>
      <c r="E34" s="12">
        <v>61.140000000000022</v>
      </c>
    </row>
    <row r="35" spans="1:8" x14ac:dyDescent="0.25">
      <c r="A35" s="13">
        <v>21</v>
      </c>
      <c r="B35">
        <v>8</v>
      </c>
      <c r="C35" s="12">
        <v>168</v>
      </c>
      <c r="D35" s="12">
        <v>152.18</v>
      </c>
      <c r="E35" s="12">
        <v>15.819999999999993</v>
      </c>
    </row>
    <row r="36" spans="1:8" x14ac:dyDescent="0.25">
      <c r="A36" s="13">
        <v>33</v>
      </c>
      <c r="B36">
        <v>1</v>
      </c>
      <c r="C36" s="12">
        <v>33</v>
      </c>
      <c r="D36" s="12">
        <v>17.239999999999998</v>
      </c>
      <c r="E36" s="12">
        <v>15.760000000000002</v>
      </c>
    </row>
    <row r="37" spans="1:8" x14ac:dyDescent="0.25">
      <c r="A37" s="13">
        <v>34</v>
      </c>
      <c r="B37">
        <v>213</v>
      </c>
      <c r="C37" s="12">
        <v>7242</v>
      </c>
      <c r="D37" s="12">
        <v>4090.1200000000072</v>
      </c>
      <c r="E37" s="12">
        <v>3151.8799999999933</v>
      </c>
    </row>
    <row r="38" spans="1:8" x14ac:dyDescent="0.25">
      <c r="A38" s="13">
        <v>36</v>
      </c>
      <c r="B38">
        <v>39</v>
      </c>
      <c r="C38" s="12">
        <v>1404</v>
      </c>
      <c r="D38" s="12">
        <v>749.60999999999979</v>
      </c>
      <c r="E38" s="12">
        <v>654.3900000000001</v>
      </c>
    </row>
    <row r="39" spans="1:8" x14ac:dyDescent="0.25">
      <c r="A39" t="s">
        <v>610</v>
      </c>
      <c r="B39">
        <v>333</v>
      </c>
      <c r="C39" s="12">
        <v>10242</v>
      </c>
      <c r="D39" s="12">
        <v>6205.8599999999897</v>
      </c>
      <c r="E39" s="12">
        <v>4036.1399999999921</v>
      </c>
      <c r="F39" s="6">
        <f>C39*5%</f>
        <v>512.1</v>
      </c>
      <c r="G39" s="6">
        <f>D39-F39</f>
        <v>5693.7599999999893</v>
      </c>
      <c r="H39" s="6">
        <f>G39/B39</f>
        <v>17.098378378378346</v>
      </c>
    </row>
    <row r="40" spans="1:8" x14ac:dyDescent="0.25">
      <c r="F40" t="s">
        <v>655</v>
      </c>
      <c r="G40" t="s">
        <v>656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585DC98-4659-43BE-A4E8-B31886C407FA}">
          <x14:formula1>
            <xm:f>Validation!$A$2:$A$27</xm:f>
          </x14:formula1>
          <xm:sqref>G4:G24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7"/>
  <sheetViews>
    <sheetView workbookViewId="0">
      <selection activeCell="A5" sqref="A5"/>
    </sheetView>
  </sheetViews>
  <sheetFormatPr defaultRowHeight="15" x14ac:dyDescent="0.25"/>
  <cols>
    <col min="1" max="1" width="35.28515625" bestFit="1" customWidth="1"/>
  </cols>
  <sheetData>
    <row r="1" spans="1:1" x14ac:dyDescent="0.25">
      <c r="A1" t="s">
        <v>162</v>
      </c>
    </row>
    <row r="2" spans="1:1" x14ac:dyDescent="0.25">
      <c r="A2" t="s">
        <v>102</v>
      </c>
    </row>
    <row r="3" spans="1:1" x14ac:dyDescent="0.25">
      <c r="A3" t="s">
        <v>54</v>
      </c>
    </row>
    <row r="4" spans="1:1" x14ac:dyDescent="0.25">
      <c r="A4" t="s">
        <v>57</v>
      </c>
    </row>
    <row r="5" spans="1:1" x14ac:dyDescent="0.25">
      <c r="A5" t="s">
        <v>35</v>
      </c>
    </row>
    <row r="6" spans="1:1" x14ac:dyDescent="0.25">
      <c r="A6" t="s">
        <v>148</v>
      </c>
    </row>
    <row r="7" spans="1:1" x14ac:dyDescent="0.25">
      <c r="A7" t="s">
        <v>13</v>
      </c>
    </row>
    <row r="8" spans="1:1" x14ac:dyDescent="0.25">
      <c r="A8" t="s">
        <v>153</v>
      </c>
    </row>
    <row r="9" spans="1:1" x14ac:dyDescent="0.25">
      <c r="A9" t="s">
        <v>127</v>
      </c>
    </row>
    <row r="10" spans="1:1" x14ac:dyDescent="0.25">
      <c r="A10" t="s">
        <v>139</v>
      </c>
    </row>
    <row r="11" spans="1:1" x14ac:dyDescent="0.25">
      <c r="A11" t="s">
        <v>23</v>
      </c>
    </row>
    <row r="12" spans="1:1" x14ac:dyDescent="0.25">
      <c r="A12" t="s">
        <v>156</v>
      </c>
    </row>
    <row r="13" spans="1:1" x14ac:dyDescent="0.25">
      <c r="A13" t="s">
        <v>74</v>
      </c>
    </row>
    <row r="14" spans="1:1" x14ac:dyDescent="0.25">
      <c r="A14" t="s">
        <v>157</v>
      </c>
    </row>
    <row r="15" spans="1:1" x14ac:dyDescent="0.25">
      <c r="A15" t="s">
        <v>67</v>
      </c>
    </row>
    <row r="16" spans="1:1" x14ac:dyDescent="0.25">
      <c r="A16" t="s">
        <v>80</v>
      </c>
    </row>
    <row r="17" spans="1:1" x14ac:dyDescent="0.25">
      <c r="A17" t="s">
        <v>88</v>
      </c>
    </row>
    <row r="18" spans="1:1" x14ac:dyDescent="0.25">
      <c r="A18" t="s">
        <v>135</v>
      </c>
    </row>
    <row r="19" spans="1:1" x14ac:dyDescent="0.25">
      <c r="A19" t="s">
        <v>45</v>
      </c>
    </row>
    <row r="20" spans="1:1" x14ac:dyDescent="0.25">
      <c r="A20" t="s">
        <v>117</v>
      </c>
    </row>
    <row r="21" spans="1:1" x14ac:dyDescent="0.25">
      <c r="A21" t="s">
        <v>61</v>
      </c>
    </row>
    <row r="22" spans="1:1" x14ac:dyDescent="0.25">
      <c r="A22" t="s">
        <v>662</v>
      </c>
    </row>
    <row r="23" spans="1:1" x14ac:dyDescent="0.25">
      <c r="A23" t="s">
        <v>663</v>
      </c>
    </row>
    <row r="24" spans="1:1" x14ac:dyDescent="0.25">
      <c r="A24" t="s">
        <v>664</v>
      </c>
    </row>
    <row r="25" spans="1:1" x14ac:dyDescent="0.25">
      <c r="A25" t="s">
        <v>163</v>
      </c>
    </row>
    <row r="26" spans="1:1" x14ac:dyDescent="0.25">
      <c r="A26" t="s">
        <v>21</v>
      </c>
    </row>
    <row r="27" spans="1:1" x14ac:dyDescent="0.25">
      <c r="A27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DC517-44E2-494C-B29D-BB07339F5D41}">
  <dimension ref="A1:B37"/>
  <sheetViews>
    <sheetView zoomScale="90" zoomScaleNormal="90" workbookViewId="0">
      <selection activeCell="D22" sqref="D22"/>
    </sheetView>
  </sheetViews>
  <sheetFormatPr defaultRowHeight="15" x14ac:dyDescent="0.25"/>
  <cols>
    <col min="1" max="1" width="33" customWidth="1"/>
  </cols>
  <sheetData>
    <row r="1" spans="1:2" x14ac:dyDescent="0.25">
      <c r="A1" t="s">
        <v>147</v>
      </c>
    </row>
    <row r="2" spans="1:2" x14ac:dyDescent="0.25">
      <c r="B2" t="s">
        <v>600</v>
      </c>
    </row>
    <row r="3" spans="1:2" x14ac:dyDescent="0.25">
      <c r="A3" t="s">
        <v>102</v>
      </c>
    </row>
    <row r="4" spans="1:2" x14ac:dyDescent="0.25">
      <c r="A4" t="s">
        <v>54</v>
      </c>
    </row>
    <row r="5" spans="1:2" x14ac:dyDescent="0.25">
      <c r="A5" t="s">
        <v>57</v>
      </c>
    </row>
    <row r="6" spans="1:2" x14ac:dyDescent="0.25">
      <c r="A6" t="s">
        <v>35</v>
      </c>
      <c r="B6" t="s">
        <v>601</v>
      </c>
    </row>
    <row r="7" spans="1:2" x14ac:dyDescent="0.25">
      <c r="A7" t="s">
        <v>148</v>
      </c>
    </row>
    <row r="8" spans="1:2" s="67" customFormat="1" x14ac:dyDescent="0.25">
      <c r="A8" s="67" t="s">
        <v>149</v>
      </c>
    </row>
    <row r="9" spans="1:2" s="67" customFormat="1" x14ac:dyDescent="0.25">
      <c r="A9" s="67" t="s">
        <v>150</v>
      </c>
    </row>
    <row r="10" spans="1:2" s="67" customFormat="1" x14ac:dyDescent="0.25">
      <c r="A10" s="67" t="s">
        <v>151</v>
      </c>
    </row>
    <row r="11" spans="1:2" s="67" customFormat="1" x14ac:dyDescent="0.25">
      <c r="A11" s="67" t="s">
        <v>152</v>
      </c>
    </row>
    <row r="12" spans="1:2" x14ac:dyDescent="0.25">
      <c r="A12" t="s">
        <v>13</v>
      </c>
    </row>
    <row r="13" spans="1:2" x14ac:dyDescent="0.25">
      <c r="A13" t="s">
        <v>153</v>
      </c>
    </row>
    <row r="14" spans="1:2" x14ac:dyDescent="0.25">
      <c r="A14" t="s">
        <v>127</v>
      </c>
      <c r="B14" t="s">
        <v>602</v>
      </c>
    </row>
    <row r="15" spans="1:2" x14ac:dyDescent="0.25">
      <c r="A15" t="s">
        <v>139</v>
      </c>
      <c r="B15" t="s">
        <v>603</v>
      </c>
    </row>
    <row r="17" spans="1:1" x14ac:dyDescent="0.25">
      <c r="A17" t="s">
        <v>155</v>
      </c>
    </row>
    <row r="19" spans="1:1" x14ac:dyDescent="0.25">
      <c r="A19" t="s">
        <v>23</v>
      </c>
    </row>
    <row r="20" spans="1:1" x14ac:dyDescent="0.25">
      <c r="A20" t="s">
        <v>156</v>
      </c>
    </row>
    <row r="21" spans="1:1" x14ac:dyDescent="0.25">
      <c r="A21" t="s">
        <v>74</v>
      </c>
    </row>
    <row r="22" spans="1:1" x14ac:dyDescent="0.25">
      <c r="A22" t="s">
        <v>157</v>
      </c>
    </row>
    <row r="23" spans="1:1" x14ac:dyDescent="0.25">
      <c r="A23" t="s">
        <v>67</v>
      </c>
    </row>
    <row r="24" spans="1:1" x14ac:dyDescent="0.25">
      <c r="A24" t="s">
        <v>80</v>
      </c>
    </row>
    <row r="25" spans="1:1" x14ac:dyDescent="0.25">
      <c r="A25" t="s">
        <v>88</v>
      </c>
    </row>
    <row r="26" spans="1:1" x14ac:dyDescent="0.25">
      <c r="A26" t="s">
        <v>135</v>
      </c>
    </row>
    <row r="27" spans="1:1" x14ac:dyDescent="0.25">
      <c r="A27" t="s">
        <v>45</v>
      </c>
    </row>
    <row r="28" spans="1:1" x14ac:dyDescent="0.25">
      <c r="A28" t="s">
        <v>117</v>
      </c>
    </row>
    <row r="29" spans="1:1" x14ac:dyDescent="0.25">
      <c r="A29" t="s">
        <v>61</v>
      </c>
    </row>
    <row r="31" spans="1:1" x14ac:dyDescent="0.25">
      <c r="A31" t="s">
        <v>662</v>
      </c>
    </row>
    <row r="32" spans="1:1" x14ac:dyDescent="0.25">
      <c r="A32" t="s">
        <v>663</v>
      </c>
    </row>
    <row r="33" spans="1:2" x14ac:dyDescent="0.25">
      <c r="A33" t="s">
        <v>664</v>
      </c>
    </row>
    <row r="35" spans="1:2" x14ac:dyDescent="0.25">
      <c r="A35" t="s">
        <v>163</v>
      </c>
      <c r="B35" t="s">
        <v>604</v>
      </c>
    </row>
    <row r="36" spans="1:2" x14ac:dyDescent="0.25">
      <c r="A36" t="s">
        <v>21</v>
      </c>
      <c r="B36" t="s">
        <v>604</v>
      </c>
    </row>
    <row r="37" spans="1:2" x14ac:dyDescent="0.25">
      <c r="A37" t="s">
        <v>164</v>
      </c>
      <c r="B37" t="s">
        <v>605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P&amp;L Overview</vt:lpstr>
      <vt:lpstr>Charity working</vt:lpstr>
      <vt:lpstr>P&amp;L workings</vt:lpstr>
      <vt:lpstr>Beverley AC Accounts FY 2024</vt:lpstr>
      <vt:lpstr>Stripe income &gt;&gt; from rec file</vt:lpstr>
      <vt:lpstr>Validation</vt:lpstr>
      <vt:lpstr>Chart of accounts</vt:lpstr>
      <vt:lpstr>'P&amp;L Overview'!Print_Area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Stephen Pointon</dc:creator>
  <cp:keywords/>
  <dc:description/>
  <cp:lastModifiedBy>Fiona Fee</cp:lastModifiedBy>
  <cp:revision/>
  <cp:lastPrinted>2025-02-25T16:05:10Z</cp:lastPrinted>
  <dcterms:created xsi:type="dcterms:W3CDTF">2024-07-10T14:01:58Z</dcterms:created>
  <dcterms:modified xsi:type="dcterms:W3CDTF">2025-10-15T09:31:36Z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2057</vt:lpwstr>
  </property>
</Properties>
</file>